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\Desktop\"/>
    </mc:Choice>
  </mc:AlternateContent>
  <xr:revisionPtr revIDLastSave="0" documentId="13_ncr:1_{336C20D1-85D2-4621-BB4F-5DF494202B93}" xr6:coauthVersionLast="45" xr6:coauthVersionMax="45" xr10:uidLastSave="{00000000-0000-0000-0000-000000000000}"/>
  <bookViews>
    <workbookView xWindow="-120" yWindow="-120" windowWidth="29040" windowHeight="15840" tabRatio="751" xr2:uid="{00000000-000D-0000-FFFF-FFFF00000000}"/>
  </bookViews>
  <sheets>
    <sheet name="%30" sheetId="18" r:id="rId1"/>
  </sheets>
  <definedNames>
    <definedName name="_xlnm.Print_Area" localSheetId="0">'%30'!$A$1:$M$93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8" l="1"/>
  <c r="F31" i="18"/>
  <c r="M19" i="18"/>
  <c r="C44" i="18" l="1"/>
  <c r="D44" i="18"/>
  <c r="F44" i="18"/>
  <c r="E105" i="18" l="1"/>
  <c r="J74" i="18" l="1"/>
  <c r="K74" i="18"/>
  <c r="J73" i="18"/>
  <c r="K73" i="18"/>
  <c r="L73" i="18"/>
  <c r="M74" i="18"/>
  <c r="M73" i="18"/>
  <c r="C74" i="18"/>
  <c r="D74" i="18"/>
  <c r="C73" i="18"/>
  <c r="D73" i="18"/>
  <c r="F74" i="18"/>
  <c r="F73" i="18"/>
  <c r="E68" i="18"/>
  <c r="E79" i="18" l="1"/>
  <c r="E69" i="18" l="1"/>
  <c r="E70" i="18"/>
  <c r="F19" i="18"/>
  <c r="D19" i="18" l="1"/>
  <c r="K19" i="18"/>
  <c r="J19" i="18"/>
  <c r="C19" i="18"/>
  <c r="L18" i="18"/>
  <c r="J44" i="18" l="1"/>
  <c r="J105" i="18" l="1"/>
  <c r="L71" i="18"/>
  <c r="L78" i="18"/>
  <c r="L40" i="18" l="1"/>
  <c r="L87" i="18" l="1"/>
  <c r="E43" i="18" l="1"/>
  <c r="E44" i="18" l="1"/>
  <c r="E29" i="18"/>
  <c r="E24" i="18"/>
  <c r="M31" i="18"/>
  <c r="J31" i="18"/>
  <c r="L25" i="18" l="1"/>
  <c r="L24" i="18"/>
  <c r="E71" i="18" l="1"/>
  <c r="E56" i="18" l="1"/>
  <c r="L81" i="18"/>
  <c r="K31" i="18" l="1"/>
  <c r="C31" i="18"/>
  <c r="E102" i="18" s="1"/>
  <c r="D31" i="18"/>
  <c r="E55" i="18" l="1"/>
  <c r="L56" i="18"/>
  <c r="E54" i="18"/>
  <c r="L55" i="18"/>
  <c r="L54" i="18"/>
  <c r="K44" i="18"/>
  <c r="E103" i="18" s="1"/>
  <c r="L43" i="18"/>
  <c r="L44" i="18" l="1"/>
  <c r="L69" i="18"/>
  <c r="L70" i="18"/>
  <c r="L86" i="18"/>
  <c r="L83" i="18"/>
  <c r="L85" i="18"/>
  <c r="E87" i="18"/>
  <c r="L84" i="18"/>
  <c r="E86" i="18"/>
  <c r="L82" i="18"/>
  <c r="E84" i="18"/>
  <c r="L80" i="18"/>
  <c r="E83" i="18"/>
  <c r="E82" i="18"/>
  <c r="L79" i="18"/>
  <c r="E81" i="18"/>
  <c r="E85" i="18"/>
  <c r="E80" i="18"/>
  <c r="L16" i="18" l="1"/>
  <c r="L68" i="18" l="1"/>
  <c r="E101" i="18" s="1"/>
  <c r="E63" i="18"/>
  <c r="E36" i="18"/>
  <c r="L14" i="18"/>
  <c r="E14" i="18"/>
  <c r="L74" i="18" l="1"/>
  <c r="E74" i="18"/>
  <c r="E73" i="18"/>
  <c r="L17" i="18"/>
  <c r="L19" i="18" s="1"/>
  <c r="E17" i="18"/>
  <c r="L30" i="18"/>
  <c r="L31" i="18" s="1"/>
  <c r="E30" i="18"/>
  <c r="E104" i="18" l="1"/>
  <c r="E19" i="18"/>
  <c r="J103" i="18"/>
  <c r="E31" i="18"/>
  <c r="J89" i="18" s="1"/>
  <c r="J102" i="18" l="1"/>
  <c r="E99" i="18"/>
  <c r="J101" i="18" l="1"/>
  <c r="J99" i="18"/>
  <c r="J100" i="18"/>
  <c r="J104" i="18"/>
</calcChain>
</file>

<file path=xl/sharedStrings.xml><?xml version="1.0" encoding="utf-8"?>
<sst xmlns="http://schemas.openxmlformats.org/spreadsheetml/2006/main" count="303" uniqueCount="231">
  <si>
    <t>I. SINIF</t>
  </si>
  <si>
    <t>01. Yarıyıl Dersleri</t>
  </si>
  <si>
    <t>02. Yarıyıl Dersleri</t>
  </si>
  <si>
    <t>Ders Kodu</t>
  </si>
  <si>
    <t>Ders Adı</t>
  </si>
  <si>
    <t>TE</t>
  </si>
  <si>
    <t>PR</t>
  </si>
  <si>
    <t>KR</t>
  </si>
  <si>
    <t>AKTS</t>
  </si>
  <si>
    <t>Genel Fizik I</t>
  </si>
  <si>
    <t>Genel Fizik II</t>
  </si>
  <si>
    <t>Genel Kimya</t>
  </si>
  <si>
    <t>Lineer Cebir</t>
  </si>
  <si>
    <t>Matematik I</t>
  </si>
  <si>
    <t>Matematik II</t>
  </si>
  <si>
    <t>Programlama Dilleri I</t>
  </si>
  <si>
    <t>Programlama Dilleri II</t>
  </si>
  <si>
    <t>Atatürk İlkeleri ve İnkılap Tarihi I</t>
  </si>
  <si>
    <t>Atatürk İlkeleri ve İnkılap Tarihi II</t>
  </si>
  <si>
    <t>Türk Dili I</t>
  </si>
  <si>
    <t>Türk Dili II</t>
  </si>
  <si>
    <t>II.SINIF</t>
  </si>
  <si>
    <t>03. Yarıyıl Dersleri</t>
  </si>
  <si>
    <t>04. Yarıyıl Dersleri</t>
  </si>
  <si>
    <t>Diferansiyel Denklemler</t>
  </si>
  <si>
    <t>Devre Analizi</t>
  </si>
  <si>
    <t>III.SINIF</t>
  </si>
  <si>
    <t>05. Yarıyıl Dersleri</t>
  </si>
  <si>
    <t>06. Yarıyıl Dersleri</t>
  </si>
  <si>
    <t>Endüstri Stajı I</t>
  </si>
  <si>
    <t>Otomata Teorisi</t>
  </si>
  <si>
    <t>Mikroişlemciler</t>
  </si>
  <si>
    <t>Bilgisayar Mimarisi</t>
  </si>
  <si>
    <t>Ayrık Matematik</t>
  </si>
  <si>
    <t>İnsan Kaynakları Yönetimi</t>
  </si>
  <si>
    <t>Girişimcilik</t>
  </si>
  <si>
    <t>Yönetim Sistemleri</t>
  </si>
  <si>
    <t>Proje Yönetimi</t>
  </si>
  <si>
    <t>Introduction to Computer Engineering</t>
  </si>
  <si>
    <t>Probability and Statistics</t>
  </si>
  <si>
    <t>Mantık Devreleri</t>
  </si>
  <si>
    <t>Object Oriented Programming</t>
  </si>
  <si>
    <t>Data Structures</t>
  </si>
  <si>
    <t>Algoritmalar</t>
  </si>
  <si>
    <t>Signals and Systems</t>
  </si>
  <si>
    <t>Computer Network</t>
  </si>
  <si>
    <t>Operating Systems</t>
  </si>
  <si>
    <t>Toplam</t>
  </si>
  <si>
    <t>Sosyal Seçmeli Ders (B)</t>
  </si>
  <si>
    <t>Optimizasyon Teorisi</t>
  </si>
  <si>
    <t>Sosyal Seçmeli Dersler (B)</t>
  </si>
  <si>
    <t>Araştırma ve Sunum Teknikleri</t>
  </si>
  <si>
    <t>"Endüstri Stajları" Staj Yönergesine göre yapılacaktır.</t>
  </si>
  <si>
    <t>IV.SINIF</t>
  </si>
  <si>
    <t>07. Yarıyıl Dersleri</t>
  </si>
  <si>
    <t>08. Yarıyıl Dersleri</t>
  </si>
  <si>
    <t>Endüstri Stajı II</t>
  </si>
  <si>
    <t>Derleyici Tasarımı</t>
  </si>
  <si>
    <t>Yapay Zeka</t>
  </si>
  <si>
    <t>Coğrafi Bilgi Sistemleri</t>
  </si>
  <si>
    <t>Sayısal İşaret İşleme</t>
  </si>
  <si>
    <t>Oyun Programlama</t>
  </si>
  <si>
    <t xml:space="preserve">Sayısal Analiz  </t>
  </si>
  <si>
    <t>Software Engineering</t>
  </si>
  <si>
    <t xml:space="preserve"> </t>
  </si>
  <si>
    <t>Foreign Language I</t>
  </si>
  <si>
    <t>Foreign Language II</t>
  </si>
  <si>
    <t>Kablosuz Ağlar</t>
  </si>
  <si>
    <t xml:space="preserve">A ve B grubu derslerden her dönem 1 ders seçilecektir. </t>
  </si>
  <si>
    <t xml:space="preserve">Bilgisayar ve Ağ Güvenliği </t>
  </si>
  <si>
    <t>PROGRAM KODU: 0205, (%30 İngilizce  I. ÖĞRETİM)     -----    PROGRAM KODU: 0206, (%30 İngilizce   II. ÖĞRETİM)</t>
  </si>
  <si>
    <t>Teknik Seçmeli Dersler (A)</t>
  </si>
  <si>
    <t>Internet Based Programming</t>
  </si>
  <si>
    <t>Değerler Eğitimi</t>
  </si>
  <si>
    <t>İngilizce Teknik Seçmeli Dersler (A)</t>
  </si>
  <si>
    <t>Sunucu Taraflı Programlama</t>
  </si>
  <si>
    <t>Bilgisayarla Görme ve Görüntüleme Teknikleri</t>
  </si>
  <si>
    <t>Paralel Programlama</t>
  </si>
  <si>
    <t>BSM101</t>
  </si>
  <si>
    <t>CPE103</t>
  </si>
  <si>
    <t>BSM102</t>
  </si>
  <si>
    <t>BSM203</t>
  </si>
  <si>
    <t>CPE207</t>
  </si>
  <si>
    <t>BSM204</t>
  </si>
  <si>
    <t>BSM206</t>
  </si>
  <si>
    <t>CPE210</t>
  </si>
  <si>
    <t>BSM301</t>
  </si>
  <si>
    <t>BSM303</t>
  </si>
  <si>
    <t>BSM304</t>
  </si>
  <si>
    <t>CPE308</t>
  </si>
  <si>
    <t>CPE309</t>
  </si>
  <si>
    <t>CPE311</t>
  </si>
  <si>
    <t>CPE313</t>
  </si>
  <si>
    <t>CPE310</t>
  </si>
  <si>
    <t>CPE312</t>
  </si>
  <si>
    <t>CPE314</t>
  </si>
  <si>
    <t>BSM401</t>
  </si>
  <si>
    <t>BSM407</t>
  </si>
  <si>
    <t>BSM409</t>
  </si>
  <si>
    <t>BSM411</t>
  </si>
  <si>
    <t>BSM413</t>
  </si>
  <si>
    <t>BSM415</t>
  </si>
  <si>
    <t>BSM417</t>
  </si>
  <si>
    <t>BSM419</t>
  </si>
  <si>
    <t>BSM406</t>
  </si>
  <si>
    <t>BSM408</t>
  </si>
  <si>
    <t>BSM410</t>
  </si>
  <si>
    <t>BSM412</t>
  </si>
  <si>
    <t>BSM414</t>
  </si>
  <si>
    <t>BSM416</t>
  </si>
  <si>
    <t>BSM418</t>
  </si>
  <si>
    <t>BSM420</t>
  </si>
  <si>
    <t>BSM422</t>
  </si>
  <si>
    <t>MAT181</t>
  </si>
  <si>
    <t>MAT182</t>
  </si>
  <si>
    <t>DEG301</t>
  </si>
  <si>
    <t>KIM189</t>
  </si>
  <si>
    <t>Elektronik Devreler</t>
  </si>
  <si>
    <t>BSM205</t>
  </si>
  <si>
    <t>CPE209</t>
  </si>
  <si>
    <t>BSM208</t>
  </si>
  <si>
    <t>CPE212</t>
  </si>
  <si>
    <t>CPE315</t>
  </si>
  <si>
    <t>CPE316</t>
  </si>
  <si>
    <t>System Programming</t>
  </si>
  <si>
    <t>Visual Programming</t>
  </si>
  <si>
    <t>Remote Sensing Technologies</t>
  </si>
  <si>
    <t>Embedded Systems</t>
  </si>
  <si>
    <t>Veri Madenciliği</t>
  </si>
  <si>
    <t>Görüntü İşleme</t>
  </si>
  <si>
    <t>Örüntü Tanıma</t>
  </si>
  <si>
    <t>Biyoenformatik</t>
  </si>
  <si>
    <t>Bulut Bilişim</t>
  </si>
  <si>
    <t>Mobil Programlama</t>
  </si>
  <si>
    <t>Robot Technologies</t>
  </si>
  <si>
    <t>Database Systems</t>
  </si>
  <si>
    <t>Data Communications</t>
  </si>
  <si>
    <t>BSM421</t>
  </si>
  <si>
    <t>BSM404</t>
  </si>
  <si>
    <t xml:space="preserve">                         TOPLAM KREDİ</t>
  </si>
  <si>
    <t xml:space="preserve">                         TOPLAM AKTS KREDİSİ</t>
  </si>
  <si>
    <t>BSM302</t>
  </si>
  <si>
    <t>CPE306</t>
  </si>
  <si>
    <t>DERS İSTATİSTİKLERİ</t>
  </si>
  <si>
    <t>Toplam Ulusal Kredi</t>
  </si>
  <si>
    <t>Toplam Ulusal Kredi / 128 Kredi Sınırı</t>
  </si>
  <si>
    <t>Toplam AKTS Kredi</t>
  </si>
  <si>
    <t>Toplam AKTS Kredi / Toplam Ulusal Kredi</t>
  </si>
  <si>
    <t>Seçmeli Derslerin Toplam Kredisi</t>
  </si>
  <si>
    <t>Seçmeli Derslerin Toplam Kredisi / Toplam Ulusal Kredi</t>
  </si>
  <si>
    <t>Teorik Derslerin Toplam Saati</t>
  </si>
  <si>
    <t>Teorik Derslerin Toplam Saati / Toplam Ders Saati</t>
  </si>
  <si>
    <t>Uygulama Derslerin Toplam Saati</t>
  </si>
  <si>
    <t>Uygulama Derslerin Toplam Saati / Toplam Ders Saati</t>
  </si>
  <si>
    <t>Seçmeli Derslerin Toplam AKTS Kredisi</t>
  </si>
  <si>
    <t>Seçmeli Ders AKTS/ Toplam AKTS</t>
  </si>
  <si>
    <t>İngilizce Derslerin Toplam Kredisi</t>
  </si>
  <si>
    <t>CPE307</t>
  </si>
  <si>
    <t>Computer Graphics</t>
  </si>
  <si>
    <t>İş Sağlığı ve Güvenliği I</t>
  </si>
  <si>
    <t>İş Sağlığı ve Güvenliği II</t>
  </si>
  <si>
    <t>FIZ195</t>
  </si>
  <si>
    <t>FIZ196</t>
  </si>
  <si>
    <t>OMD301</t>
  </si>
  <si>
    <t>OMD305</t>
  </si>
  <si>
    <t>OMD306</t>
  </si>
  <si>
    <t>MSD305</t>
  </si>
  <si>
    <t>MSD302</t>
  </si>
  <si>
    <t>MSD304</t>
  </si>
  <si>
    <t>MSD306</t>
  </si>
  <si>
    <t>FOL282</t>
  </si>
  <si>
    <t>FOL281</t>
  </si>
  <si>
    <t>Senior Project I</t>
  </si>
  <si>
    <t>Toplam İngilizce Kredisi/Toplam Ulusal Kredi</t>
  </si>
  <si>
    <t>Kısaltmalar:  TE = Haftalık teorik ders saati; PR= Haftalık uygulama ders saati, KR = Dersin kredisi</t>
  </si>
  <si>
    <t>MAT289</t>
  </si>
  <si>
    <t>FOL183</t>
  </si>
  <si>
    <t>FOL184</t>
  </si>
  <si>
    <t>TUR181</t>
  </si>
  <si>
    <t>AIT181</t>
  </si>
  <si>
    <t>AIT182</t>
  </si>
  <si>
    <t>TUR182</t>
  </si>
  <si>
    <t>ÖN KOŞULLU DERS</t>
  </si>
  <si>
    <t>ÖN KOŞUL DERS</t>
  </si>
  <si>
    <t xml:space="preserve">       Bitirme Projeleri</t>
  </si>
  <si>
    <t>1.ve 2. Sınıf derslerinin tamamından geçmiş olması</t>
  </si>
  <si>
    <t xml:space="preserve">       MAT289 Diferansiyel Denklemler</t>
  </si>
  <si>
    <t xml:space="preserve">       BSM208 Elektronik Devreler</t>
  </si>
  <si>
    <t xml:space="preserve">    MAT183 Matematik I</t>
  </si>
  <si>
    <t xml:space="preserve">    BSM205 Devre Analizi</t>
  </si>
  <si>
    <t xml:space="preserve">       CPE209 Data Structures</t>
  </si>
  <si>
    <t xml:space="preserve">       OMD301 Sayısal Analiz</t>
  </si>
  <si>
    <t xml:space="preserve">    MAT192 Lineer Cebir</t>
  </si>
  <si>
    <t xml:space="preserve">       BSM304 Bilgisayar Mimarisi</t>
  </si>
  <si>
    <t xml:space="preserve">    BSM203 Mantık Devreleri</t>
  </si>
  <si>
    <t>CEC106</t>
  </si>
  <si>
    <t>MAT194</t>
  </si>
  <si>
    <t>Technical Foreign Language I</t>
  </si>
  <si>
    <t>Technical Foreign Language II</t>
  </si>
  <si>
    <t>0. SINIF</t>
  </si>
  <si>
    <t>BSM000</t>
  </si>
  <si>
    <t>Hazırlık</t>
  </si>
  <si>
    <t>Introduction to Machine Learning</t>
  </si>
  <si>
    <t>GPS Tabanlı Sistemler</t>
  </si>
  <si>
    <t>Web Servisleri</t>
  </si>
  <si>
    <t>Mühendislik Etiği</t>
  </si>
  <si>
    <r>
      <t xml:space="preserve">İşyeri Uygulaması </t>
    </r>
    <r>
      <rPr>
        <vertAlign val="superscript"/>
        <sz val="8"/>
        <color rgb="FF000000"/>
        <rFont val="Arial"/>
        <family val="2"/>
        <charset val="162"/>
      </rPr>
      <t>(1)</t>
    </r>
  </si>
  <si>
    <r>
      <t xml:space="preserve">İşyeri Eğitimi </t>
    </r>
    <r>
      <rPr>
        <vertAlign val="superscript"/>
        <sz val="8"/>
        <color rgb="FF000000"/>
        <rFont val="Arial"/>
        <family val="2"/>
        <charset val="162"/>
      </rPr>
      <t>(1)</t>
    </r>
  </si>
  <si>
    <r>
      <t>Teknik Seçmeli Ders (A</t>
    </r>
    <r>
      <rPr>
        <b/>
        <vertAlign val="subscript"/>
        <sz val="8"/>
        <rFont val="Arial"/>
        <family val="2"/>
        <charset val="162"/>
      </rPr>
      <t>1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</si>
  <si>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Teknik Seçmeli Ders (A</t>
    </r>
    <r>
      <rPr>
        <b/>
        <vertAlign val="subscript"/>
        <sz val="8"/>
        <rFont val="Arial"/>
        <family val="2"/>
        <charset val="162"/>
      </rPr>
      <t>2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</si>
  <si>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Teknik Seçmeli Ders (A</t>
    </r>
    <r>
      <rPr>
        <b/>
        <vertAlign val="subscript"/>
        <sz val="8"/>
        <rFont val="Arial"/>
        <family val="2"/>
        <charset val="162"/>
      </rPr>
      <t>3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</si>
  <si>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Teknik Seçmeli Ders (A</t>
    </r>
    <r>
      <rPr>
        <b/>
        <vertAlign val="subscript"/>
        <sz val="8"/>
        <rFont val="Arial"/>
        <family val="2"/>
        <charset val="162"/>
      </rPr>
      <t>4</t>
    </r>
    <r>
      <rPr>
        <b/>
        <sz val="8"/>
        <rFont val="Arial"/>
        <family val="2"/>
        <charset val="162"/>
      </rPr>
      <t>)</t>
    </r>
    <r>
      <rPr>
        <b/>
        <vertAlign val="superscript"/>
        <sz val="8"/>
        <rFont val="Arial"/>
        <family val="2"/>
        <charset val="162"/>
      </rPr>
      <t>(2)</t>
    </r>
  </si>
  <si>
    <r>
      <t>Toplam</t>
    </r>
    <r>
      <rPr>
        <b/>
        <vertAlign val="superscript"/>
        <sz val="8"/>
        <rFont val="Arial"/>
        <family val="2"/>
        <charset val="162"/>
      </rPr>
      <t>(1)</t>
    </r>
    <r>
      <rPr>
        <b/>
        <sz val="8"/>
        <rFont val="Arial"/>
        <family val="2"/>
        <charset val="162"/>
      </rPr>
      <t xml:space="preserve"> (İşyeri Uygulaması ve Eğitimi Alan)</t>
    </r>
  </si>
  <si>
    <r>
      <t>Toplam</t>
    </r>
    <r>
      <rPr>
        <b/>
        <vertAlign val="superscript"/>
        <sz val="8"/>
        <rFont val="Arial"/>
        <family val="2"/>
        <charset val="162"/>
      </rPr>
      <t>(2)</t>
    </r>
    <r>
      <rPr>
        <b/>
        <sz val="8"/>
        <rFont val="Arial"/>
        <family val="2"/>
        <charset val="162"/>
      </rPr>
      <t xml:space="preserve"> (İşyeri Uygulaması ve Eğitimi Almayan)</t>
    </r>
  </si>
  <si>
    <t>Hem 7. yarıyılda hem de 8. yarıyılda (1) son ekli "İşyeri Uygulaması ve İşyeri Eğitimi" dersleri alınamamaktadır.</t>
  </si>
  <si>
    <t>Senior Project II</t>
  </si>
  <si>
    <t>OMD308 Mühendislik Ekonomisi dersi müfredattan çıkarılmıştır</t>
  </si>
  <si>
    <t xml:space="preserve">* 7. yarıyılda (1) son ekli "İşyeri Uygulaması ve İşyeri Eğitimi" derslerini alan öğrenciler, 7. yarıyılda (2) son ekli derslerini almayacaklardır. </t>
  </si>
  <si>
    <t xml:space="preserve">* 8. yarıyılda (1) son ekli "İşyeri Uygulaması ve İşyeri Eğitimi" derslerini alan öğrenciler, 8. yarıyılda (2) son ekli derslerini almayacaklardır. </t>
  </si>
  <si>
    <t>Hem 7. yarıyılda hem de 8. yarıyılda (2) son ekli dersler alınabilmektedir.</t>
  </si>
  <si>
    <r>
      <t>İngilizce Teknik Seçmeli Ders (A</t>
    </r>
    <r>
      <rPr>
        <b/>
        <vertAlign val="subscript"/>
        <sz val="8"/>
        <rFont val="Arial"/>
        <family val="2"/>
        <charset val="162"/>
      </rPr>
      <t>2</t>
    </r>
    <r>
      <rPr>
        <b/>
        <sz val="8"/>
        <rFont val="Arial"/>
        <family val="2"/>
        <charset val="162"/>
      </rPr>
      <t>)</t>
    </r>
  </si>
  <si>
    <r>
      <t>İngilizce Teknik Seçmeli Ders (A</t>
    </r>
    <r>
      <rPr>
        <b/>
        <vertAlign val="subscript"/>
        <sz val="8"/>
        <rFont val="Arial"/>
        <family val="2"/>
        <charset val="162"/>
      </rPr>
      <t>1</t>
    </r>
    <r>
      <rPr>
        <b/>
        <sz val="8"/>
        <rFont val="Arial"/>
        <family val="2"/>
        <charset val="162"/>
      </rPr>
      <t>)</t>
    </r>
  </si>
  <si>
    <t>CPE305</t>
  </si>
  <si>
    <t>BSM317</t>
  </si>
  <si>
    <t>CPE403</t>
  </si>
  <si>
    <t>BSM405</t>
  </si>
  <si>
    <t>CPE402</t>
  </si>
  <si>
    <t>OMD312</t>
  </si>
  <si>
    <t>OMD401 Mühendislik Etiği dersi 6. döneme alınmıştır kodu OMD312 dir</t>
  </si>
  <si>
    <t xml:space="preserve">    BSM102 Programlama Dilleri I</t>
  </si>
  <si>
    <t>MÜHENDİSLİK FAKÜLTESİ, BİLGİSAYAR MÜHENDİSLİĞİ BÖLÜMÜ,  %30 İNGİLİZCE,  
I. ÖĞRETİM ve II. ÖĞRETİM,  2020-2021 EĞİTİM-ÖĞRETİM  ve SONRASI MÜFREDATI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</si>
</sst>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0"/>
  </numFmts>
  <fonts count="16" x14ac:knownFonts="1">
    <font>
      <sz val="11"/>
      <color theme="1"/>
      <name val="Calibri"/>
      <family val="2"/>
      <charset val="162"/>
      <scheme val="minor"/>
    </font>
    <font>
      <b/>
      <sz val="8"/>
      <name val="Arial"/>
      <family val="2"/>
      <charset val="162"/>
    </font>
    <font>
      <sz val="8"/>
      <name val="Arial"/>
      <family val="2"/>
      <charset val="162"/>
    </font>
    <font>
      <sz val="8"/>
      <color indexed="8"/>
      <name val="Arial"/>
      <family val="2"/>
      <charset val="162"/>
    </font>
    <font>
      <sz val="8"/>
      <color theme="1"/>
      <name val="Arial"/>
      <family val="2"/>
      <charset val="162"/>
    </font>
    <font>
      <sz val="11"/>
      <name val="Calibri"/>
      <family val="2"/>
      <charset val="162"/>
      <scheme val="minor"/>
    </font>
    <font>
      <b/>
      <vertAlign val="subscript"/>
      <sz val="8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8"/>
      <color theme="1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name val="Calibri"/>
      <family val="2"/>
      <charset val="162"/>
      <scheme val="minor"/>
    </font>
    <font>
      <b/>
      <vertAlign val="superscript"/>
      <sz val="8"/>
      <name val="Arial"/>
      <family val="2"/>
      <charset val="162"/>
    </font>
    <font>
      <sz val="8"/>
      <color rgb="FF000000"/>
      <name val="Arial"/>
      <family val="2"/>
      <charset val="162"/>
    </font>
    <font>
      <vertAlign val="superscript"/>
      <sz val="8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2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left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1" fontId="9" fillId="0" borderId="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left" vertic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NumberFormat="1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left" vertical="center"/>
    </xf>
    <xf numFmtId="1" fontId="9" fillId="0" borderId="1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1" fontId="1" fillId="0" borderId="1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2" fillId="0" borderId="14" xfId="0" applyFont="1" applyBorder="1" applyAlignment="1">
      <alignment horizontal="center" vertical="center" shrinkToFit="1"/>
    </xf>
    <xf numFmtId="1" fontId="12" fillId="0" borderId="14" xfId="0" applyNumberFormat="1" applyFont="1" applyBorder="1" applyAlignment="1">
      <alignment horizontal="center" vertical="center" shrinkToFit="1"/>
    </xf>
    <xf numFmtId="1" fontId="9" fillId="0" borderId="0" xfId="0" applyNumberFormat="1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 shrinkToFit="1"/>
    </xf>
    <xf numFmtId="0" fontId="1" fillId="4" borderId="4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vertical="center" shrinkToFit="1"/>
    </xf>
    <xf numFmtId="1" fontId="12" fillId="0" borderId="3" xfId="0" applyNumberFormat="1" applyFont="1" applyBorder="1" applyAlignment="1">
      <alignment horizontal="left" vertical="center" shrinkToFit="1"/>
    </xf>
    <xf numFmtId="1" fontId="12" fillId="0" borderId="2" xfId="0" applyNumberFormat="1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2" xfId="0" applyFont="1" applyBorder="1" applyAlignment="1">
      <alignment horizontal="left" vertical="center" shrinkToFit="1"/>
    </xf>
    <xf numFmtId="164" fontId="12" fillId="0" borderId="14" xfId="0" applyNumberFormat="1" applyFont="1" applyBorder="1" applyAlignment="1">
      <alignment horizontal="center" vertical="center" shrinkToFit="1"/>
    </xf>
    <xf numFmtId="164" fontId="12" fillId="0" borderId="1" xfId="0" applyNumberFormat="1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1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</cellXfs>
  <cellStyles count="2">
    <cellStyle name="Excel Built-in Normal" xfId="1" xr:uid="{00000000-0005-0000-0000-000000000000}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1"/>
  <sheetViews>
    <sheetView tabSelected="1" zoomScale="115" zoomScaleNormal="115" workbookViewId="0">
      <selection activeCell="I6" sqref="I6"/>
    </sheetView>
  </sheetViews>
  <sheetFormatPr defaultColWidth="9.140625" defaultRowHeight="13.15" customHeight="1" x14ac:dyDescent="0.25"/>
  <cols>
    <col min="1" max="1" width="8" style="19" bestFit="1" customWidth="1"/>
    <col min="2" max="2" width="35.85546875" style="19" bestFit="1" customWidth="1"/>
    <col min="3" max="4" width="2.7109375" style="19" customWidth="1"/>
    <col min="5" max="5" width="4.7109375" style="23" customWidth="1"/>
    <col min="6" max="6" width="5.85546875" style="22" bestFit="1" customWidth="1"/>
    <col min="7" max="7" width="4.7109375" style="19" customWidth="1"/>
    <col min="8" max="8" width="8" style="19" bestFit="1" customWidth="1"/>
    <col min="9" max="9" width="35.85546875" style="19" bestFit="1" customWidth="1"/>
    <col min="10" max="11" width="2.7109375" style="19" customWidth="1"/>
    <col min="12" max="12" width="3.7109375" style="23" customWidth="1"/>
    <col min="13" max="13" width="4.7109375" style="22" customWidth="1"/>
    <col min="14" max="14" width="3.140625" style="19" customWidth="1"/>
    <col min="15" max="15" width="33.5703125" style="19" bestFit="1" customWidth="1"/>
    <col min="16" max="16" width="34" style="19" bestFit="1" customWidth="1"/>
    <col min="17" max="16384" width="9.140625" style="19"/>
  </cols>
  <sheetData>
    <row r="1" spans="1:16" ht="13.15" customHeight="1" x14ac:dyDescent="0.25">
      <c r="A1" s="105" t="s">
        <v>64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6" ht="21" customHeight="1" x14ac:dyDescent="0.25">
      <c r="A2" s="110" t="s">
        <v>230</v>
      </c>
      <c r="B2" s="110"/>
      <c r="C2" s="110"/>
      <c r="D2" s="110"/>
      <c r="E2" s="110"/>
      <c r="F2" s="110"/>
      <c r="G2" s="111"/>
      <c r="H2" s="110"/>
      <c r="I2" s="110"/>
      <c r="J2" s="110"/>
      <c r="K2" s="110"/>
      <c r="L2" s="110"/>
      <c r="M2" s="110"/>
      <c r="O2" s="74" t="s">
        <v>182</v>
      </c>
      <c r="P2" s="75" t="s">
        <v>183</v>
      </c>
    </row>
    <row r="3" spans="1:16" ht="13.15" customHeight="1" x14ac:dyDescent="0.25">
      <c r="A3" s="112" t="s">
        <v>70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O3" s="76" t="s">
        <v>186</v>
      </c>
      <c r="P3" s="77" t="s">
        <v>188</v>
      </c>
    </row>
    <row r="4" spans="1:16" ht="13.15" customHeight="1" x14ac:dyDescent="0.25">
      <c r="N4" s="16"/>
      <c r="O4" s="76" t="s">
        <v>187</v>
      </c>
      <c r="P4" s="77" t="s">
        <v>189</v>
      </c>
    </row>
    <row r="5" spans="1:16" ht="13.15" customHeight="1" x14ac:dyDescent="0.25">
      <c r="A5" s="113" t="s">
        <v>199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O5" s="76" t="s">
        <v>190</v>
      </c>
      <c r="P5" s="77" t="s">
        <v>229</v>
      </c>
    </row>
    <row r="6" spans="1:16" ht="13.15" customHeight="1" x14ac:dyDescent="0.25">
      <c r="A6" s="1" t="s">
        <v>3</v>
      </c>
      <c r="B6" s="1" t="s">
        <v>4</v>
      </c>
      <c r="C6" s="1" t="s">
        <v>5</v>
      </c>
      <c r="D6" s="1" t="s">
        <v>6</v>
      </c>
      <c r="E6" s="49" t="s">
        <v>7</v>
      </c>
      <c r="F6" s="1" t="s">
        <v>8</v>
      </c>
      <c r="G6" s="55"/>
      <c r="H6" s="55"/>
      <c r="I6" s="55"/>
      <c r="J6" s="55"/>
      <c r="K6" s="55"/>
      <c r="M6" s="79"/>
      <c r="O6" s="76" t="s">
        <v>191</v>
      </c>
      <c r="P6" s="77" t="s">
        <v>192</v>
      </c>
    </row>
    <row r="7" spans="1:16" ht="13.15" customHeight="1" x14ac:dyDescent="0.25">
      <c r="A7" s="5" t="s">
        <v>200</v>
      </c>
      <c r="B7" s="5" t="s">
        <v>201</v>
      </c>
      <c r="C7" s="2">
        <v>0</v>
      </c>
      <c r="D7" s="2">
        <v>0</v>
      </c>
      <c r="E7" s="2">
        <v>0</v>
      </c>
      <c r="F7" s="2">
        <v>0</v>
      </c>
      <c r="G7" s="55" t="s">
        <v>64</v>
      </c>
      <c r="H7" s="55"/>
      <c r="I7" s="55"/>
      <c r="J7" s="55"/>
      <c r="K7" s="55"/>
      <c r="M7" s="79"/>
      <c r="O7" s="76" t="s">
        <v>193</v>
      </c>
      <c r="P7" s="78" t="s">
        <v>194</v>
      </c>
    </row>
    <row r="8" spans="1:16" s="7" customFormat="1" ht="22.5" x14ac:dyDescent="0.25">
      <c r="A8" s="5"/>
      <c r="B8" s="5"/>
      <c r="C8" s="2"/>
      <c r="D8" s="2"/>
      <c r="E8" s="2"/>
      <c r="F8" s="2"/>
      <c r="G8" s="55"/>
      <c r="H8" s="55"/>
      <c r="I8" s="55"/>
      <c r="J8" s="55"/>
      <c r="K8" s="55"/>
      <c r="L8" s="23"/>
      <c r="M8" s="79"/>
      <c r="O8" s="76" t="s">
        <v>184</v>
      </c>
      <c r="P8" s="77" t="s">
        <v>185</v>
      </c>
    </row>
    <row r="9" spans="1:16" s="7" customFormat="1" ht="13.15" customHeight="1" x14ac:dyDescent="0.25">
      <c r="A9" s="113" t="s">
        <v>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5"/>
      <c r="O9" s="19"/>
      <c r="P9" s="19"/>
    </row>
    <row r="10" spans="1:16" s="7" customFormat="1" ht="13.15" customHeight="1" x14ac:dyDescent="0.25">
      <c r="A10" s="116" t="s">
        <v>1</v>
      </c>
      <c r="B10" s="116"/>
      <c r="C10" s="116"/>
      <c r="D10" s="116"/>
      <c r="E10" s="116"/>
      <c r="F10" s="116"/>
      <c r="G10" s="19"/>
      <c r="H10" s="116" t="s">
        <v>2</v>
      </c>
      <c r="I10" s="116"/>
      <c r="J10" s="116"/>
      <c r="K10" s="116"/>
      <c r="L10" s="116"/>
      <c r="M10" s="116"/>
      <c r="O10" s="48"/>
      <c r="P10" s="48"/>
    </row>
    <row r="11" spans="1:16" ht="13.15" customHeight="1" x14ac:dyDescent="0.25">
      <c r="A11" s="1" t="s">
        <v>3</v>
      </c>
      <c r="B11" s="1" t="s">
        <v>4</v>
      </c>
      <c r="C11" s="1" t="s">
        <v>5</v>
      </c>
      <c r="D11" s="1" t="s">
        <v>6</v>
      </c>
      <c r="E11" s="49" t="s">
        <v>7</v>
      </c>
      <c r="F11" s="1" t="s">
        <v>8</v>
      </c>
      <c r="H11" s="1" t="s">
        <v>3</v>
      </c>
      <c r="I11" s="1" t="s">
        <v>4</v>
      </c>
      <c r="J11" s="1" t="s">
        <v>5</v>
      </c>
      <c r="K11" s="1" t="s">
        <v>6</v>
      </c>
      <c r="L11" s="49" t="s">
        <v>7</v>
      </c>
      <c r="M11" s="1" t="s">
        <v>8</v>
      </c>
      <c r="O11" s="48"/>
      <c r="P11" s="48"/>
    </row>
    <row r="12" spans="1:16" ht="13.15" customHeight="1" x14ac:dyDescent="0.25">
      <c r="A12" s="5" t="s">
        <v>161</v>
      </c>
      <c r="B12" s="5" t="s">
        <v>9</v>
      </c>
      <c r="C12" s="2">
        <v>3</v>
      </c>
      <c r="D12" s="2">
        <v>2</v>
      </c>
      <c r="E12" s="2">
        <v>4</v>
      </c>
      <c r="F12" s="2">
        <v>5</v>
      </c>
      <c r="G12" s="7"/>
      <c r="H12" s="5" t="s">
        <v>162</v>
      </c>
      <c r="I12" s="5" t="s">
        <v>10</v>
      </c>
      <c r="J12" s="2">
        <v>3</v>
      </c>
      <c r="K12" s="2">
        <v>2</v>
      </c>
      <c r="L12" s="2">
        <v>4</v>
      </c>
      <c r="M12" s="2">
        <v>5</v>
      </c>
      <c r="O12" s="55"/>
      <c r="P12" s="55"/>
    </row>
    <row r="13" spans="1:16" ht="13.15" customHeight="1" x14ac:dyDescent="0.25">
      <c r="A13" s="5" t="s">
        <v>116</v>
      </c>
      <c r="B13" s="5" t="s">
        <v>11</v>
      </c>
      <c r="C13" s="2">
        <v>3</v>
      </c>
      <c r="D13" s="2">
        <v>2</v>
      </c>
      <c r="E13" s="2">
        <v>4</v>
      </c>
      <c r="F13" s="2">
        <v>4</v>
      </c>
      <c r="G13" s="7"/>
      <c r="H13" s="5" t="s">
        <v>196</v>
      </c>
      <c r="I13" s="5" t="s">
        <v>12</v>
      </c>
      <c r="J13" s="2">
        <v>3</v>
      </c>
      <c r="K13" s="2">
        <v>0</v>
      </c>
      <c r="L13" s="2">
        <v>3</v>
      </c>
      <c r="M13" s="2">
        <v>4</v>
      </c>
    </row>
    <row r="14" spans="1:16" s="55" customFormat="1" ht="13.15" customHeight="1" x14ac:dyDescent="0.25">
      <c r="A14" s="5" t="s">
        <v>113</v>
      </c>
      <c r="B14" s="5" t="s">
        <v>13</v>
      </c>
      <c r="C14" s="2">
        <v>4</v>
      </c>
      <c r="D14" s="2">
        <v>0</v>
      </c>
      <c r="E14" s="2">
        <f>C14+(D14/2)</f>
        <v>4</v>
      </c>
      <c r="F14" s="2">
        <v>5</v>
      </c>
      <c r="G14" s="7"/>
      <c r="H14" s="5" t="s">
        <v>114</v>
      </c>
      <c r="I14" s="5" t="s">
        <v>14</v>
      </c>
      <c r="J14" s="2">
        <v>4</v>
      </c>
      <c r="K14" s="2">
        <v>0</v>
      </c>
      <c r="L14" s="2">
        <f t="shared" ref="L14" si="0">J14+(K14/2)</f>
        <v>4</v>
      </c>
      <c r="M14" s="2">
        <v>5</v>
      </c>
      <c r="O14" s="19"/>
      <c r="P14" s="19"/>
    </row>
    <row r="15" spans="1:16" ht="13.15" customHeight="1" x14ac:dyDescent="0.25">
      <c r="A15" s="5" t="s">
        <v>78</v>
      </c>
      <c r="B15" s="5" t="s">
        <v>15</v>
      </c>
      <c r="C15" s="2">
        <v>2</v>
      </c>
      <c r="D15" s="2">
        <v>2</v>
      </c>
      <c r="E15" s="2">
        <v>3</v>
      </c>
      <c r="F15" s="2">
        <v>6</v>
      </c>
      <c r="H15" s="5" t="s">
        <v>80</v>
      </c>
      <c r="I15" s="5" t="s">
        <v>16</v>
      </c>
      <c r="J15" s="2">
        <v>2</v>
      </c>
      <c r="K15" s="2">
        <v>2</v>
      </c>
      <c r="L15" s="2">
        <v>3</v>
      </c>
      <c r="M15" s="2">
        <v>7</v>
      </c>
    </row>
    <row r="16" spans="1:16" ht="13.15" customHeight="1" x14ac:dyDescent="0.25">
      <c r="A16" s="5" t="s">
        <v>79</v>
      </c>
      <c r="B16" s="5" t="s">
        <v>38</v>
      </c>
      <c r="C16" s="2">
        <v>2</v>
      </c>
      <c r="D16" s="2">
        <v>0</v>
      </c>
      <c r="E16" s="2">
        <v>2</v>
      </c>
      <c r="F16" s="2">
        <v>6</v>
      </c>
      <c r="G16" s="16"/>
      <c r="H16" s="5" t="s">
        <v>195</v>
      </c>
      <c r="I16" s="5" t="s">
        <v>39</v>
      </c>
      <c r="J16" s="2">
        <v>3</v>
      </c>
      <c r="K16" s="2">
        <v>0</v>
      </c>
      <c r="L16" s="6">
        <f t="shared" ref="L16" si="1">ROUND(J16+(K16/2),0)</f>
        <v>3</v>
      </c>
      <c r="M16" s="2">
        <v>5</v>
      </c>
    </row>
    <row r="17" spans="1:16" ht="13.15" customHeight="1" x14ac:dyDescent="0.25">
      <c r="A17" s="20" t="s">
        <v>176</v>
      </c>
      <c r="B17" s="20" t="s">
        <v>65</v>
      </c>
      <c r="C17" s="2">
        <v>2</v>
      </c>
      <c r="D17" s="2">
        <v>0</v>
      </c>
      <c r="E17" s="2">
        <f>ROUND(C17+(D17/2),0)</f>
        <v>2</v>
      </c>
      <c r="F17" s="2">
        <v>2</v>
      </c>
      <c r="G17" s="10"/>
      <c r="H17" s="20" t="s">
        <v>177</v>
      </c>
      <c r="I17" s="20" t="s">
        <v>66</v>
      </c>
      <c r="J17" s="2">
        <v>2</v>
      </c>
      <c r="K17" s="2">
        <v>0</v>
      </c>
      <c r="L17" s="2">
        <f>ROUND(J17+(K17/2),0)</f>
        <v>2</v>
      </c>
      <c r="M17" s="2">
        <v>2</v>
      </c>
      <c r="O17" s="48"/>
      <c r="P17" s="48"/>
    </row>
    <row r="18" spans="1:16" s="31" customFormat="1" ht="12" customHeight="1" x14ac:dyDescent="0.25">
      <c r="A18" s="5" t="s">
        <v>178</v>
      </c>
      <c r="B18" s="5" t="s">
        <v>19</v>
      </c>
      <c r="C18" s="2">
        <v>2</v>
      </c>
      <c r="D18" s="2">
        <v>0</v>
      </c>
      <c r="E18" s="28">
        <v>2</v>
      </c>
      <c r="F18" s="2">
        <v>2</v>
      </c>
      <c r="G18" s="39"/>
      <c r="H18" s="5" t="s">
        <v>181</v>
      </c>
      <c r="I18" s="5" t="s">
        <v>20</v>
      </c>
      <c r="J18" s="2">
        <v>2</v>
      </c>
      <c r="K18" s="2">
        <v>0</v>
      </c>
      <c r="L18" s="2">
        <f>ROUND(J18+(K18/2),0)</f>
        <v>2</v>
      </c>
      <c r="M18" s="2">
        <v>2</v>
      </c>
      <c r="O18" s="19"/>
      <c r="P18" s="19"/>
    </row>
    <row r="19" spans="1:16" ht="13.15" customHeight="1" thickBot="1" x14ac:dyDescent="0.3">
      <c r="B19" s="9" t="s">
        <v>47</v>
      </c>
      <c r="C19" s="9">
        <f>SUM(C12:C18)</f>
        <v>18</v>
      </c>
      <c r="D19" s="9">
        <f>SUM(D12:D18)</f>
        <v>6</v>
      </c>
      <c r="E19" s="9">
        <f t="shared" ref="E19" si="2">SUM(E12:E18)</f>
        <v>21</v>
      </c>
      <c r="F19" s="9">
        <f>SUM(F12:F18)</f>
        <v>30</v>
      </c>
      <c r="G19" s="10"/>
      <c r="H19" s="8"/>
      <c r="I19" s="9" t="s">
        <v>47</v>
      </c>
      <c r="J19" s="9">
        <f>SUM(J12:J18)</f>
        <v>19</v>
      </c>
      <c r="K19" s="9">
        <f t="shared" ref="K19:L19" si="3">SUM(K12:K18)</f>
        <v>4</v>
      </c>
      <c r="L19" s="9">
        <f t="shared" si="3"/>
        <v>21</v>
      </c>
      <c r="M19" s="9">
        <f>SUM(M12:M18)</f>
        <v>30</v>
      </c>
    </row>
    <row r="20" spans="1:16" s="48" customFormat="1" ht="13.15" customHeight="1" thickTop="1" x14ac:dyDescent="0.2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O20" s="19"/>
      <c r="P20" s="19"/>
    </row>
    <row r="21" spans="1:16" s="48" customFormat="1" ht="11.25" x14ac:dyDescent="0.25">
      <c r="A21" s="90" t="s">
        <v>21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2"/>
      <c r="O21" s="18"/>
      <c r="P21" s="18"/>
    </row>
    <row r="22" spans="1:16" ht="13.15" customHeight="1" x14ac:dyDescent="0.25">
      <c r="A22" s="90" t="s">
        <v>22</v>
      </c>
      <c r="B22" s="91"/>
      <c r="C22" s="91"/>
      <c r="D22" s="91"/>
      <c r="E22" s="91"/>
      <c r="F22" s="92"/>
      <c r="H22" s="90" t="s">
        <v>23</v>
      </c>
      <c r="I22" s="91"/>
      <c r="J22" s="91"/>
      <c r="K22" s="91"/>
      <c r="L22" s="91"/>
      <c r="M22" s="92"/>
    </row>
    <row r="23" spans="1:16" ht="13.15" customHeight="1" x14ac:dyDescent="0.25">
      <c r="A23" s="26" t="s">
        <v>3</v>
      </c>
      <c r="B23" s="26" t="s">
        <v>4</v>
      </c>
      <c r="C23" s="26" t="s">
        <v>5</v>
      </c>
      <c r="D23" s="26" t="s">
        <v>6</v>
      </c>
      <c r="E23" s="51" t="s">
        <v>7</v>
      </c>
      <c r="F23" s="26" t="s">
        <v>8</v>
      </c>
      <c r="G23" s="30"/>
      <c r="H23" s="26" t="s">
        <v>3</v>
      </c>
      <c r="I23" s="26" t="s">
        <v>4</v>
      </c>
      <c r="J23" s="26" t="s">
        <v>5</v>
      </c>
      <c r="K23" s="26" t="s">
        <v>6</v>
      </c>
      <c r="L23" s="51" t="s">
        <v>7</v>
      </c>
      <c r="M23" s="26" t="s">
        <v>8</v>
      </c>
    </row>
    <row r="24" spans="1:16" ht="13.15" customHeight="1" x14ac:dyDescent="0.25">
      <c r="A24" s="5" t="s">
        <v>171</v>
      </c>
      <c r="B24" s="15" t="s">
        <v>197</v>
      </c>
      <c r="C24" s="2">
        <v>2</v>
      </c>
      <c r="D24" s="2">
        <v>0</v>
      </c>
      <c r="E24" s="2">
        <f t="shared" ref="E24" si="4">ROUND(C24+(D24/2),0)</f>
        <v>2</v>
      </c>
      <c r="F24" s="2">
        <v>2</v>
      </c>
      <c r="G24" s="48"/>
      <c r="H24" s="5" t="s">
        <v>170</v>
      </c>
      <c r="I24" s="5" t="s">
        <v>198</v>
      </c>
      <c r="J24" s="3">
        <v>2</v>
      </c>
      <c r="K24" s="3">
        <v>0</v>
      </c>
      <c r="L24" s="2">
        <f t="shared" ref="L24" si="5">ROUND(J24+(K24/2),0)</f>
        <v>2</v>
      </c>
      <c r="M24" s="3">
        <v>2</v>
      </c>
    </row>
    <row r="25" spans="1:16" ht="13.15" customHeight="1" x14ac:dyDescent="0.25">
      <c r="A25" s="5" t="s">
        <v>81</v>
      </c>
      <c r="B25" s="5" t="s">
        <v>40</v>
      </c>
      <c r="C25" s="2">
        <v>3</v>
      </c>
      <c r="D25" s="2">
        <v>1</v>
      </c>
      <c r="E25" s="2">
        <v>3</v>
      </c>
      <c r="F25" s="2">
        <v>5</v>
      </c>
      <c r="G25" s="48"/>
      <c r="H25" s="5" t="s">
        <v>83</v>
      </c>
      <c r="I25" s="5" t="s">
        <v>33</v>
      </c>
      <c r="J25" s="2">
        <v>3</v>
      </c>
      <c r="K25" s="17">
        <v>0</v>
      </c>
      <c r="L25" s="2">
        <f>J25+(K25/2)</f>
        <v>3</v>
      </c>
      <c r="M25" s="17">
        <v>5</v>
      </c>
    </row>
    <row r="26" spans="1:16" s="48" customFormat="1" ht="13.15" customHeight="1" x14ac:dyDescent="0.25">
      <c r="A26" s="5" t="s">
        <v>118</v>
      </c>
      <c r="B26" s="5" t="s">
        <v>25</v>
      </c>
      <c r="C26" s="2">
        <v>3</v>
      </c>
      <c r="D26" s="2">
        <v>1</v>
      </c>
      <c r="E26" s="2">
        <v>3</v>
      </c>
      <c r="F26" s="2">
        <v>5</v>
      </c>
      <c r="G26" s="19"/>
      <c r="H26" s="5" t="s">
        <v>84</v>
      </c>
      <c r="I26" s="5" t="s">
        <v>43</v>
      </c>
      <c r="J26" s="2">
        <v>3</v>
      </c>
      <c r="K26" s="2">
        <v>1</v>
      </c>
      <c r="L26" s="2">
        <v>3</v>
      </c>
      <c r="M26" s="2">
        <v>6</v>
      </c>
      <c r="O26" s="19"/>
      <c r="P26" s="19"/>
    </row>
    <row r="27" spans="1:16" ht="12" customHeight="1" x14ac:dyDescent="0.25">
      <c r="A27" s="4" t="s">
        <v>82</v>
      </c>
      <c r="B27" s="4" t="s">
        <v>41</v>
      </c>
      <c r="C27" s="2">
        <v>2</v>
      </c>
      <c r="D27" s="3">
        <v>2</v>
      </c>
      <c r="E27" s="2">
        <v>3</v>
      </c>
      <c r="F27" s="3">
        <v>6</v>
      </c>
      <c r="H27" s="5" t="s">
        <v>120</v>
      </c>
      <c r="I27" s="5" t="s">
        <v>117</v>
      </c>
      <c r="J27" s="3">
        <v>3</v>
      </c>
      <c r="K27" s="3">
        <v>1</v>
      </c>
      <c r="L27" s="2">
        <v>3</v>
      </c>
      <c r="M27" s="3">
        <v>5</v>
      </c>
      <c r="O27" s="48"/>
      <c r="P27" s="48"/>
    </row>
    <row r="28" spans="1:16" ht="13.15" customHeight="1" x14ac:dyDescent="0.25">
      <c r="A28" s="5" t="s">
        <v>119</v>
      </c>
      <c r="B28" s="4" t="s">
        <v>42</v>
      </c>
      <c r="C28" s="2">
        <v>3</v>
      </c>
      <c r="D28" s="2">
        <v>1</v>
      </c>
      <c r="E28" s="6">
        <v>3</v>
      </c>
      <c r="F28" s="3">
        <v>6</v>
      </c>
      <c r="H28" s="4" t="s">
        <v>85</v>
      </c>
      <c r="I28" s="19" t="s">
        <v>135</v>
      </c>
      <c r="J28" s="3">
        <v>3</v>
      </c>
      <c r="K28" s="3">
        <v>1</v>
      </c>
      <c r="L28" s="2">
        <v>3</v>
      </c>
      <c r="M28" s="3">
        <v>5</v>
      </c>
      <c r="O28" s="55"/>
      <c r="P28" s="55"/>
    </row>
    <row r="29" spans="1:16" ht="13.15" customHeight="1" x14ac:dyDescent="0.25">
      <c r="A29" s="5" t="s">
        <v>175</v>
      </c>
      <c r="B29" s="5" t="s">
        <v>24</v>
      </c>
      <c r="C29" s="2">
        <v>4</v>
      </c>
      <c r="D29" s="2">
        <v>0</v>
      </c>
      <c r="E29" s="2">
        <f>C29+(D29/2)</f>
        <v>4</v>
      </c>
      <c r="F29" s="2">
        <v>4</v>
      </c>
      <c r="H29" s="4" t="s">
        <v>121</v>
      </c>
      <c r="I29" s="4" t="s">
        <v>72</v>
      </c>
      <c r="J29" s="2">
        <v>2</v>
      </c>
      <c r="K29" s="2">
        <v>1</v>
      </c>
      <c r="L29" s="6">
        <v>2</v>
      </c>
      <c r="M29" s="3">
        <v>5</v>
      </c>
      <c r="O29" s="43"/>
      <c r="P29" s="43"/>
    </row>
    <row r="30" spans="1:16" s="18" customFormat="1" ht="13.15" customHeight="1" x14ac:dyDescent="0.25">
      <c r="A30" s="5" t="s">
        <v>179</v>
      </c>
      <c r="B30" s="5" t="s">
        <v>17</v>
      </c>
      <c r="C30" s="2">
        <v>2</v>
      </c>
      <c r="D30" s="2">
        <v>0</v>
      </c>
      <c r="E30" s="6">
        <f>ROUND(C30+(D30/2),0)</f>
        <v>2</v>
      </c>
      <c r="F30" s="2">
        <v>2</v>
      </c>
      <c r="G30" s="48"/>
      <c r="H30" s="5" t="s">
        <v>180</v>
      </c>
      <c r="I30" s="5" t="s">
        <v>18</v>
      </c>
      <c r="J30" s="2">
        <v>2</v>
      </c>
      <c r="K30" s="2">
        <v>0</v>
      </c>
      <c r="L30" s="6">
        <f>ROUND(J30+(K30/2),0)</f>
        <v>2</v>
      </c>
      <c r="M30" s="2">
        <v>2</v>
      </c>
      <c r="O30" s="19"/>
      <c r="P30" s="19"/>
    </row>
    <row r="31" spans="1:16" ht="13.15" customHeight="1" thickBot="1" x14ac:dyDescent="0.3">
      <c r="A31" s="4"/>
      <c r="B31" s="9" t="s">
        <v>47</v>
      </c>
      <c r="C31" s="9">
        <f>SUM(C24:C30)</f>
        <v>19</v>
      </c>
      <c r="D31" s="9">
        <f>SUM(D24:D30)</f>
        <v>5</v>
      </c>
      <c r="E31" s="52">
        <f>SUM(E24:E30)</f>
        <v>20</v>
      </c>
      <c r="F31" s="9">
        <f>SUM(F24:F30)</f>
        <v>30</v>
      </c>
      <c r="H31" s="8"/>
      <c r="I31" s="9" t="s">
        <v>47</v>
      </c>
      <c r="J31" s="9">
        <f>SUM(J24:J30)</f>
        <v>18</v>
      </c>
      <c r="K31" s="9">
        <f>SUM(K25:K30)</f>
        <v>4</v>
      </c>
      <c r="L31" s="52">
        <f>SUM(L24:L30)</f>
        <v>18</v>
      </c>
      <c r="M31" s="9">
        <f>SUM(M24:M30)</f>
        <v>30</v>
      </c>
    </row>
    <row r="32" spans="1:16" ht="13.15" customHeight="1" thickTop="1" x14ac:dyDescent="0.2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O32" s="29"/>
      <c r="P32" s="29"/>
    </row>
    <row r="33" spans="1:16" ht="13.15" customHeight="1" x14ac:dyDescent="0.25">
      <c r="A33" s="90" t="s">
        <v>26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2"/>
      <c r="O33" s="29"/>
      <c r="P33" s="29"/>
    </row>
    <row r="34" spans="1:16" ht="13.15" customHeight="1" x14ac:dyDescent="0.25">
      <c r="A34" s="90" t="s">
        <v>27</v>
      </c>
      <c r="B34" s="91"/>
      <c r="C34" s="91"/>
      <c r="D34" s="91"/>
      <c r="E34" s="91"/>
      <c r="F34" s="92"/>
      <c r="G34" s="12"/>
      <c r="H34" s="90" t="s">
        <v>28</v>
      </c>
      <c r="I34" s="91"/>
      <c r="J34" s="91"/>
      <c r="K34" s="91"/>
      <c r="L34" s="91"/>
      <c r="M34" s="92"/>
    </row>
    <row r="35" spans="1:16" ht="13.15" customHeight="1" x14ac:dyDescent="0.25">
      <c r="A35" s="1" t="s">
        <v>3</v>
      </c>
      <c r="B35" s="1" t="s">
        <v>4</v>
      </c>
      <c r="C35" s="1" t="s">
        <v>5</v>
      </c>
      <c r="D35" s="1" t="s">
        <v>6</v>
      </c>
      <c r="E35" s="49" t="s">
        <v>7</v>
      </c>
      <c r="F35" s="1" t="s">
        <v>8</v>
      </c>
      <c r="G35" s="12"/>
      <c r="H35" s="1" t="s">
        <v>3</v>
      </c>
      <c r="I35" s="1" t="s">
        <v>4</v>
      </c>
      <c r="J35" s="1" t="s">
        <v>5</v>
      </c>
      <c r="K35" s="1" t="s">
        <v>6</v>
      </c>
      <c r="L35" s="49" t="s">
        <v>7</v>
      </c>
      <c r="M35" s="1" t="s">
        <v>8</v>
      </c>
    </row>
    <row r="36" spans="1:16" s="48" customFormat="1" ht="13.15" customHeight="1" x14ac:dyDescent="0.25">
      <c r="A36" s="12" t="s">
        <v>86</v>
      </c>
      <c r="B36" s="5" t="s">
        <v>29</v>
      </c>
      <c r="C36" s="3">
        <v>0</v>
      </c>
      <c r="D36" s="3">
        <v>0</v>
      </c>
      <c r="E36" s="2">
        <f>C36+(D36/2)</f>
        <v>0</v>
      </c>
      <c r="F36" s="3">
        <v>4</v>
      </c>
      <c r="G36" s="12"/>
      <c r="H36" s="12" t="s">
        <v>141</v>
      </c>
      <c r="I36" s="12" t="s">
        <v>30</v>
      </c>
      <c r="J36" s="3">
        <v>3</v>
      </c>
      <c r="K36" s="3">
        <v>1</v>
      </c>
      <c r="L36" s="2">
        <v>3</v>
      </c>
      <c r="M36" s="3">
        <v>6</v>
      </c>
      <c r="O36" s="19"/>
      <c r="P36" s="19"/>
    </row>
    <row r="37" spans="1:16" s="55" customFormat="1" ht="13.15" customHeight="1" x14ac:dyDescent="0.25">
      <c r="A37" s="16" t="s">
        <v>87</v>
      </c>
      <c r="B37" s="16" t="s">
        <v>31</v>
      </c>
      <c r="C37" s="2">
        <v>3</v>
      </c>
      <c r="D37" s="2">
        <v>1</v>
      </c>
      <c r="E37" s="2">
        <v>3</v>
      </c>
      <c r="F37" s="2">
        <v>5</v>
      </c>
      <c r="G37" s="12"/>
      <c r="H37" s="16" t="s">
        <v>88</v>
      </c>
      <c r="I37" s="16" t="s">
        <v>32</v>
      </c>
      <c r="J37" s="2">
        <v>3</v>
      </c>
      <c r="K37" s="2">
        <v>1</v>
      </c>
      <c r="L37" s="2">
        <v>3</v>
      </c>
      <c r="M37" s="3">
        <v>5</v>
      </c>
      <c r="O37" s="48"/>
      <c r="P37" s="48"/>
    </row>
    <row r="38" spans="1:16" ht="13.15" customHeight="1" x14ac:dyDescent="0.25">
      <c r="A38" s="5" t="s">
        <v>163</v>
      </c>
      <c r="B38" s="5" t="s">
        <v>62</v>
      </c>
      <c r="C38" s="2">
        <v>2</v>
      </c>
      <c r="D38" s="2">
        <v>1</v>
      </c>
      <c r="E38" s="2">
        <v>2</v>
      </c>
      <c r="F38" s="2">
        <v>4</v>
      </c>
      <c r="G38" s="12"/>
      <c r="H38" s="16" t="s">
        <v>142</v>
      </c>
      <c r="I38" s="12" t="s">
        <v>45</v>
      </c>
      <c r="J38" s="2">
        <v>3</v>
      </c>
      <c r="K38" s="2">
        <v>1</v>
      </c>
      <c r="L38" s="2">
        <v>3</v>
      </c>
      <c r="M38" s="2">
        <v>5</v>
      </c>
      <c r="O38" s="43"/>
      <c r="P38" s="43"/>
    </row>
    <row r="39" spans="1:16" ht="13.15" customHeight="1" x14ac:dyDescent="0.25">
      <c r="A39" s="12" t="s">
        <v>222</v>
      </c>
      <c r="B39" s="4" t="s">
        <v>46</v>
      </c>
      <c r="C39" s="2">
        <v>3</v>
      </c>
      <c r="D39" s="2">
        <v>1</v>
      </c>
      <c r="E39" s="2">
        <v>3</v>
      </c>
      <c r="F39" s="2">
        <v>5</v>
      </c>
      <c r="G39" s="12"/>
      <c r="H39" s="5" t="s">
        <v>165</v>
      </c>
      <c r="I39" s="5" t="s">
        <v>160</v>
      </c>
      <c r="J39" s="2">
        <v>2</v>
      </c>
      <c r="K39" s="2">
        <v>0</v>
      </c>
      <c r="L39" s="2">
        <v>2</v>
      </c>
      <c r="M39" s="2">
        <v>2</v>
      </c>
      <c r="O39" s="43"/>
      <c r="P39" s="43"/>
    </row>
    <row r="40" spans="1:16" s="29" customFormat="1" ht="12" customHeight="1" x14ac:dyDescent="0.25">
      <c r="A40" s="12" t="s">
        <v>164</v>
      </c>
      <c r="B40" s="4" t="s">
        <v>159</v>
      </c>
      <c r="C40" s="2">
        <v>2</v>
      </c>
      <c r="D40" s="2">
        <v>0</v>
      </c>
      <c r="E40" s="2">
        <v>2</v>
      </c>
      <c r="F40" s="2">
        <v>2</v>
      </c>
      <c r="G40" s="12"/>
      <c r="H40" s="5" t="s">
        <v>227</v>
      </c>
      <c r="I40" s="5" t="s">
        <v>205</v>
      </c>
      <c r="J40" s="2">
        <v>2</v>
      </c>
      <c r="K40" s="2">
        <v>0</v>
      </c>
      <c r="L40" s="2">
        <f t="shared" ref="L40" si="6">J40+(K40/2)</f>
        <v>2</v>
      </c>
      <c r="M40" s="2">
        <v>2</v>
      </c>
      <c r="O40" s="43"/>
      <c r="P40" s="43"/>
    </row>
    <row r="41" spans="1:16" s="29" customFormat="1" ht="12" customHeight="1" x14ac:dyDescent="0.25">
      <c r="A41" s="12"/>
      <c r="B41" s="8" t="s">
        <v>221</v>
      </c>
      <c r="C41" s="28">
        <v>3</v>
      </c>
      <c r="D41" s="28">
        <v>1</v>
      </c>
      <c r="E41" s="28">
        <v>3</v>
      </c>
      <c r="F41" s="28">
        <v>4</v>
      </c>
      <c r="G41" s="12"/>
      <c r="I41" s="8" t="s">
        <v>221</v>
      </c>
      <c r="J41" s="28">
        <v>3</v>
      </c>
      <c r="K41" s="28">
        <v>1</v>
      </c>
      <c r="L41" s="28">
        <v>3</v>
      </c>
      <c r="M41" s="28">
        <v>4</v>
      </c>
      <c r="O41" s="19"/>
      <c r="P41" s="19"/>
    </row>
    <row r="42" spans="1:16" ht="13.15" customHeight="1" x14ac:dyDescent="0.25">
      <c r="A42" s="30"/>
      <c r="B42" s="8" t="s">
        <v>220</v>
      </c>
      <c r="C42" s="28">
        <v>3</v>
      </c>
      <c r="D42" s="28">
        <v>1</v>
      </c>
      <c r="E42" s="28">
        <v>3</v>
      </c>
      <c r="F42" s="28">
        <v>4</v>
      </c>
      <c r="G42" s="38"/>
      <c r="H42" s="24"/>
      <c r="I42" s="8" t="s">
        <v>220</v>
      </c>
      <c r="J42" s="28">
        <v>3</v>
      </c>
      <c r="K42" s="28">
        <v>1</v>
      </c>
      <c r="L42" s="28">
        <v>3</v>
      </c>
      <c r="M42" s="28">
        <v>4</v>
      </c>
      <c r="O42" s="24"/>
      <c r="P42" s="24"/>
    </row>
    <row r="43" spans="1:16" ht="13.15" customHeight="1" x14ac:dyDescent="0.25">
      <c r="A43" s="30"/>
      <c r="B43" s="33" t="s">
        <v>48</v>
      </c>
      <c r="C43" s="34">
        <v>2</v>
      </c>
      <c r="D43" s="34">
        <v>0</v>
      </c>
      <c r="E43" s="53">
        <f t="shared" ref="E43" si="7">C43+(D43/2)</f>
        <v>2</v>
      </c>
      <c r="F43" s="34">
        <v>2</v>
      </c>
      <c r="G43" s="38"/>
      <c r="H43" s="24"/>
      <c r="I43" s="66" t="s">
        <v>48</v>
      </c>
      <c r="J43" s="67">
        <v>2</v>
      </c>
      <c r="K43" s="67">
        <v>0</v>
      </c>
      <c r="L43" s="68">
        <f>J43+(K43/2)</f>
        <v>2</v>
      </c>
      <c r="M43" s="67">
        <v>2</v>
      </c>
      <c r="O43" s="24"/>
      <c r="P43" s="24"/>
    </row>
    <row r="44" spans="1:16" ht="13.15" customHeight="1" x14ac:dyDescent="0.25">
      <c r="A44" s="30"/>
      <c r="B44" s="32" t="s">
        <v>47</v>
      </c>
      <c r="C44" s="32">
        <f>SUM(C36:C43)</f>
        <v>18</v>
      </c>
      <c r="D44" s="32">
        <f>SUM(D36:D43)</f>
        <v>5</v>
      </c>
      <c r="E44" s="32">
        <f>SUM(E37:E43)</f>
        <v>18</v>
      </c>
      <c r="F44" s="32">
        <f>SUM(F36:F43)</f>
        <v>30</v>
      </c>
      <c r="G44" s="38"/>
      <c r="H44" s="29"/>
      <c r="I44" s="69" t="s">
        <v>47</v>
      </c>
      <c r="J44" s="69">
        <f>SUM(J36:J43)</f>
        <v>21</v>
      </c>
      <c r="K44" s="69">
        <f>SUM(K36:K43)</f>
        <v>5</v>
      </c>
      <c r="L44" s="69">
        <f>SUM(L36:L43)</f>
        <v>21</v>
      </c>
      <c r="M44" s="69">
        <f>SUM(M36:M43)</f>
        <v>30</v>
      </c>
      <c r="O44" s="24"/>
      <c r="P44" s="24"/>
    </row>
    <row r="45" spans="1:16" ht="13.15" customHeight="1" x14ac:dyDescent="0.25">
      <c r="A45" s="30"/>
      <c r="B45" s="32"/>
      <c r="C45" s="32"/>
      <c r="D45" s="32"/>
      <c r="E45" s="32"/>
      <c r="F45" s="32"/>
      <c r="G45" s="38"/>
      <c r="H45" s="24"/>
      <c r="I45" s="32"/>
      <c r="J45" s="32"/>
      <c r="K45" s="32"/>
      <c r="L45" s="32"/>
      <c r="M45" s="32"/>
      <c r="O45" s="24"/>
      <c r="P45" s="24"/>
    </row>
    <row r="46" spans="1:16" s="48" customFormat="1" ht="13.15" customHeight="1" x14ac:dyDescent="0.25">
      <c r="A46" s="106" t="s">
        <v>74</v>
      </c>
      <c r="B46" s="107"/>
      <c r="C46" s="107"/>
      <c r="D46" s="107"/>
      <c r="E46" s="107"/>
      <c r="F46" s="108"/>
      <c r="G46" s="5"/>
      <c r="H46" s="106" t="s">
        <v>74</v>
      </c>
      <c r="I46" s="107"/>
      <c r="J46" s="107"/>
      <c r="K46" s="107"/>
      <c r="L46" s="107"/>
      <c r="M46" s="108"/>
      <c r="O46" s="24"/>
      <c r="P46" s="24"/>
    </row>
    <row r="47" spans="1:16" s="43" customFormat="1" ht="13.15" customHeight="1" x14ac:dyDescent="0.25">
      <c r="A47" s="12" t="s">
        <v>157</v>
      </c>
      <c r="B47" s="16" t="s">
        <v>158</v>
      </c>
      <c r="C47" s="2">
        <v>3</v>
      </c>
      <c r="D47" s="2">
        <v>1</v>
      </c>
      <c r="E47" s="2">
        <v>3</v>
      </c>
      <c r="F47" s="2">
        <v>4</v>
      </c>
      <c r="G47" s="47"/>
      <c r="H47" s="12" t="s">
        <v>89</v>
      </c>
      <c r="I47" s="48" t="s">
        <v>63</v>
      </c>
      <c r="J47" s="2">
        <v>3</v>
      </c>
      <c r="K47" s="2">
        <v>1</v>
      </c>
      <c r="L47" s="2">
        <v>3</v>
      </c>
      <c r="M47" s="2">
        <v>4</v>
      </c>
      <c r="O47" s="24"/>
      <c r="P47" s="24"/>
    </row>
    <row r="48" spans="1:16" s="43" customFormat="1" ht="13.15" customHeight="1" x14ac:dyDescent="0.25">
      <c r="A48" s="5" t="s">
        <v>90</v>
      </c>
      <c r="B48" s="4" t="s">
        <v>134</v>
      </c>
      <c r="C48" s="2">
        <v>3</v>
      </c>
      <c r="D48" s="2">
        <v>1</v>
      </c>
      <c r="E48" s="2">
        <v>3</v>
      </c>
      <c r="F48" s="2">
        <v>4</v>
      </c>
      <c r="G48" s="47"/>
      <c r="H48" s="12" t="s">
        <v>93</v>
      </c>
      <c r="I48" s="12" t="s">
        <v>44</v>
      </c>
      <c r="J48" s="2">
        <v>3</v>
      </c>
      <c r="K48" s="2">
        <v>1</v>
      </c>
      <c r="L48" s="2">
        <v>3</v>
      </c>
      <c r="M48" s="2">
        <v>4</v>
      </c>
      <c r="O48" s="19"/>
      <c r="P48" s="19"/>
    </row>
    <row r="49" spans="1:16" s="43" customFormat="1" ht="13.15" customHeight="1" x14ac:dyDescent="0.25">
      <c r="A49" s="5" t="s">
        <v>91</v>
      </c>
      <c r="B49" s="48" t="s">
        <v>124</v>
      </c>
      <c r="C49" s="2">
        <v>3</v>
      </c>
      <c r="D49" s="2">
        <v>1</v>
      </c>
      <c r="E49" s="2">
        <v>3</v>
      </c>
      <c r="F49" s="2">
        <v>4</v>
      </c>
      <c r="G49" s="47"/>
      <c r="H49" s="12" t="s">
        <v>94</v>
      </c>
      <c r="I49" s="48" t="s">
        <v>126</v>
      </c>
      <c r="J49" s="3">
        <v>3</v>
      </c>
      <c r="K49" s="2">
        <v>1</v>
      </c>
      <c r="L49" s="2">
        <v>3</v>
      </c>
      <c r="M49" s="2">
        <v>4</v>
      </c>
      <c r="O49" s="55"/>
      <c r="P49" s="55"/>
    </row>
    <row r="50" spans="1:16" ht="13.15" customHeight="1" x14ac:dyDescent="0.25">
      <c r="A50" s="5" t="s">
        <v>92</v>
      </c>
      <c r="B50" s="48" t="s">
        <v>125</v>
      </c>
      <c r="C50" s="2">
        <v>3</v>
      </c>
      <c r="D50" s="2">
        <v>1</v>
      </c>
      <c r="E50" s="2">
        <v>3</v>
      </c>
      <c r="F50" s="2">
        <v>4</v>
      </c>
      <c r="G50" s="48"/>
      <c r="H50" s="12" t="s">
        <v>95</v>
      </c>
      <c r="I50" s="48" t="s">
        <v>127</v>
      </c>
      <c r="J50" s="3">
        <v>3</v>
      </c>
      <c r="K50" s="2">
        <v>1</v>
      </c>
      <c r="L50" s="2">
        <v>3</v>
      </c>
      <c r="M50" s="2">
        <v>4</v>
      </c>
    </row>
    <row r="51" spans="1:16" s="55" customFormat="1" ht="13.15" customHeight="1" x14ac:dyDescent="0.25">
      <c r="A51" s="12" t="s">
        <v>122</v>
      </c>
      <c r="B51" s="4" t="s">
        <v>136</v>
      </c>
      <c r="C51" s="2">
        <v>3</v>
      </c>
      <c r="D51" s="2">
        <v>1</v>
      </c>
      <c r="E51" s="2">
        <v>3</v>
      </c>
      <c r="F51" s="2">
        <v>4</v>
      </c>
      <c r="H51" s="12" t="s">
        <v>123</v>
      </c>
      <c r="I51" s="55" t="s">
        <v>202</v>
      </c>
      <c r="J51" s="3">
        <v>3</v>
      </c>
      <c r="K51" s="2">
        <v>1</v>
      </c>
      <c r="L51" s="2">
        <v>3</v>
      </c>
      <c r="M51" s="2">
        <v>4</v>
      </c>
      <c r="O51" s="19"/>
      <c r="P51" s="19"/>
    </row>
    <row r="52" spans="1:16" s="24" customFormat="1" ht="12" customHeight="1" x14ac:dyDescent="0.25">
      <c r="A52" s="30"/>
      <c r="B52" s="29"/>
      <c r="C52" s="28"/>
      <c r="D52" s="28"/>
      <c r="E52" s="28"/>
      <c r="F52" s="28"/>
      <c r="G52" s="39"/>
      <c r="H52" s="30"/>
      <c r="I52" s="30"/>
      <c r="J52" s="28"/>
      <c r="K52" s="25"/>
      <c r="L52" s="28"/>
      <c r="M52" s="25"/>
      <c r="O52" s="19"/>
      <c r="P52" s="19"/>
    </row>
    <row r="53" spans="1:16" s="24" customFormat="1" ht="12" customHeight="1" x14ac:dyDescent="0.25">
      <c r="A53" s="117" t="s">
        <v>50</v>
      </c>
      <c r="B53" s="118"/>
      <c r="C53" s="118"/>
      <c r="D53" s="118"/>
      <c r="E53" s="118"/>
      <c r="F53" s="119"/>
      <c r="G53" s="38"/>
      <c r="H53" s="117" t="s">
        <v>50</v>
      </c>
      <c r="I53" s="118"/>
      <c r="J53" s="118"/>
      <c r="K53" s="118"/>
      <c r="L53" s="118"/>
      <c r="M53" s="119"/>
      <c r="O53" s="19"/>
      <c r="P53" s="19"/>
    </row>
    <row r="54" spans="1:16" s="24" customFormat="1" ht="12" customHeight="1" x14ac:dyDescent="0.25">
      <c r="A54" s="35" t="s">
        <v>166</v>
      </c>
      <c r="B54" s="27" t="s">
        <v>35</v>
      </c>
      <c r="C54" s="28">
        <v>2</v>
      </c>
      <c r="D54" s="28">
        <v>0</v>
      </c>
      <c r="E54" s="28">
        <f>ROUND(C54+(D54/2),0)</f>
        <v>2</v>
      </c>
      <c r="F54" s="28">
        <v>2</v>
      </c>
      <c r="G54" s="40"/>
      <c r="H54" s="27" t="s">
        <v>167</v>
      </c>
      <c r="I54" s="27" t="s">
        <v>51</v>
      </c>
      <c r="J54" s="28">
        <v>2</v>
      </c>
      <c r="K54" s="28">
        <v>0</v>
      </c>
      <c r="L54" s="28">
        <f t="shared" ref="L54:L56" si="8">ROUND(J54+(K54/2),0)</f>
        <v>2</v>
      </c>
      <c r="M54" s="28">
        <v>2</v>
      </c>
      <c r="O54" s="19"/>
      <c r="P54" s="19"/>
    </row>
    <row r="55" spans="1:16" s="24" customFormat="1" ht="12" customHeight="1" x14ac:dyDescent="0.25">
      <c r="A55" s="35" t="s">
        <v>223</v>
      </c>
      <c r="B55" s="27" t="s">
        <v>37</v>
      </c>
      <c r="C55" s="28">
        <v>2</v>
      </c>
      <c r="D55" s="28">
        <v>0</v>
      </c>
      <c r="E55" s="28">
        <f>ROUND(C55+(D55/2),0)</f>
        <v>2</v>
      </c>
      <c r="F55" s="28">
        <v>2</v>
      </c>
      <c r="G55" s="40"/>
      <c r="H55" s="27" t="s">
        <v>168</v>
      </c>
      <c r="I55" s="27" t="s">
        <v>34</v>
      </c>
      <c r="J55" s="28">
        <v>2</v>
      </c>
      <c r="K55" s="28">
        <v>0</v>
      </c>
      <c r="L55" s="28">
        <f t="shared" si="8"/>
        <v>2</v>
      </c>
      <c r="M55" s="28">
        <v>2</v>
      </c>
      <c r="N55" s="25"/>
      <c r="O55" s="19"/>
      <c r="P55" s="19"/>
    </row>
    <row r="56" spans="1:16" s="24" customFormat="1" ht="12" customHeight="1" thickBot="1" x14ac:dyDescent="0.3">
      <c r="A56" s="16" t="s">
        <v>115</v>
      </c>
      <c r="B56" s="16" t="s">
        <v>73</v>
      </c>
      <c r="C56" s="2">
        <v>2</v>
      </c>
      <c r="D56" s="2">
        <v>0</v>
      </c>
      <c r="E56" s="28">
        <f>ROUND(C56+(D56/2),0)</f>
        <v>2</v>
      </c>
      <c r="F56" s="2">
        <v>2</v>
      </c>
      <c r="G56" s="40"/>
      <c r="H56" s="27" t="s">
        <v>169</v>
      </c>
      <c r="I56" s="27" t="s">
        <v>36</v>
      </c>
      <c r="J56" s="28">
        <v>2</v>
      </c>
      <c r="K56" s="28">
        <v>0</v>
      </c>
      <c r="L56" s="28">
        <f t="shared" si="8"/>
        <v>2</v>
      </c>
      <c r="M56" s="28">
        <v>2</v>
      </c>
      <c r="N56" s="25"/>
      <c r="O56" s="19"/>
      <c r="P56" s="19"/>
    </row>
    <row r="57" spans="1:16" s="24" customFormat="1" ht="12" customHeight="1" thickTop="1" x14ac:dyDescent="0.25">
      <c r="A57" s="86" t="s">
        <v>68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25"/>
      <c r="O57" s="19"/>
      <c r="P57" s="19"/>
    </row>
    <row r="58" spans="1:16" ht="13.15" customHeight="1" x14ac:dyDescent="0.25">
      <c r="A58" s="95" t="s">
        <v>52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O58" s="55"/>
      <c r="P58" s="55"/>
    </row>
    <row r="59" spans="1:16" ht="13.15" customHeight="1" x14ac:dyDescent="0.25">
      <c r="G59" s="45"/>
    </row>
    <row r="60" spans="1:16" ht="13.15" customHeight="1" x14ac:dyDescent="0.25">
      <c r="A60" s="90" t="s">
        <v>53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2"/>
    </row>
    <row r="61" spans="1:16" ht="13.15" customHeight="1" x14ac:dyDescent="0.25">
      <c r="A61" s="90" t="s">
        <v>54</v>
      </c>
      <c r="B61" s="91"/>
      <c r="C61" s="91"/>
      <c r="D61" s="91"/>
      <c r="E61" s="91"/>
      <c r="F61" s="92"/>
      <c r="H61" s="90" t="s">
        <v>55</v>
      </c>
      <c r="I61" s="91"/>
      <c r="J61" s="91"/>
      <c r="K61" s="91"/>
      <c r="L61" s="91"/>
      <c r="M61" s="92"/>
    </row>
    <row r="62" spans="1:16" ht="13.15" customHeight="1" x14ac:dyDescent="0.25">
      <c r="A62" s="1" t="s">
        <v>3</v>
      </c>
      <c r="B62" s="1" t="s">
        <v>4</v>
      </c>
      <c r="C62" s="1" t="s">
        <v>5</v>
      </c>
      <c r="D62" s="1" t="s">
        <v>6</v>
      </c>
      <c r="E62" s="49" t="s">
        <v>7</v>
      </c>
      <c r="F62" s="1" t="s">
        <v>8</v>
      </c>
      <c r="G62" s="44"/>
      <c r="H62" s="1" t="s">
        <v>3</v>
      </c>
      <c r="I62" s="1" t="s">
        <v>4</v>
      </c>
      <c r="J62" s="1" t="s">
        <v>5</v>
      </c>
      <c r="K62" s="1" t="s">
        <v>6</v>
      </c>
      <c r="L62" s="49" t="s">
        <v>7</v>
      </c>
      <c r="M62" s="1" t="s">
        <v>8</v>
      </c>
      <c r="N62" s="43"/>
    </row>
    <row r="63" spans="1:16" ht="13.15" customHeight="1" x14ac:dyDescent="0.25">
      <c r="A63" s="5" t="s">
        <v>96</v>
      </c>
      <c r="B63" s="5" t="s">
        <v>56</v>
      </c>
      <c r="C63" s="2">
        <v>0</v>
      </c>
      <c r="D63" s="2">
        <v>0</v>
      </c>
      <c r="E63" s="2">
        <f>C63+(D63/2)</f>
        <v>0</v>
      </c>
      <c r="F63" s="2">
        <v>5</v>
      </c>
      <c r="G63" s="43"/>
      <c r="H63" s="5" t="s">
        <v>226</v>
      </c>
      <c r="I63" s="5" t="s">
        <v>215</v>
      </c>
      <c r="J63" s="2">
        <v>0</v>
      </c>
      <c r="K63" s="2">
        <v>2</v>
      </c>
      <c r="L63" s="2">
        <v>1</v>
      </c>
      <c r="M63" s="2">
        <v>10</v>
      </c>
      <c r="O63" s="55"/>
      <c r="P63" s="55"/>
    </row>
    <row r="64" spans="1:16" ht="13.15" customHeight="1" x14ac:dyDescent="0.25">
      <c r="A64" s="36" t="s">
        <v>224</v>
      </c>
      <c r="B64" s="55" t="s">
        <v>172</v>
      </c>
      <c r="C64" s="2">
        <v>0</v>
      </c>
      <c r="D64" s="2">
        <v>2</v>
      </c>
      <c r="E64" s="2">
        <v>1</v>
      </c>
      <c r="F64" s="3">
        <v>5</v>
      </c>
      <c r="G64" s="43"/>
      <c r="L64" s="19"/>
      <c r="M64" s="19"/>
      <c r="O64" s="55"/>
      <c r="P64" s="55"/>
    </row>
    <row r="65" spans="1:16" s="55" customFormat="1" ht="13.15" customHeight="1" x14ac:dyDescent="0.25">
      <c r="A65" s="36"/>
      <c r="C65" s="2"/>
      <c r="D65" s="2"/>
      <c r="E65" s="2"/>
      <c r="F65" s="3"/>
      <c r="H65" s="5"/>
      <c r="I65" s="5"/>
      <c r="J65" s="2"/>
      <c r="K65" s="2"/>
      <c r="L65" s="2"/>
      <c r="M65" s="2"/>
    </row>
    <row r="66" spans="1:16" s="55" customFormat="1" ht="13.15" customHeight="1" x14ac:dyDescent="0.25">
      <c r="A66" s="36"/>
      <c r="B66" s="80" t="s">
        <v>206</v>
      </c>
      <c r="C66" s="81">
        <v>0</v>
      </c>
      <c r="D66" s="81">
        <v>15</v>
      </c>
      <c r="E66" s="81">
        <v>7</v>
      </c>
      <c r="F66" s="82">
        <v>15</v>
      </c>
      <c r="H66" s="5"/>
      <c r="I66" s="80" t="s">
        <v>206</v>
      </c>
      <c r="J66" s="81">
        <v>0</v>
      </c>
      <c r="K66" s="81">
        <v>15</v>
      </c>
      <c r="L66" s="81">
        <v>7</v>
      </c>
      <c r="M66" s="82">
        <v>15</v>
      </c>
      <c r="O66" s="19"/>
      <c r="P66" s="19"/>
    </row>
    <row r="67" spans="1:16" s="55" customFormat="1" ht="13.15" customHeight="1" x14ac:dyDescent="0.25">
      <c r="A67" s="36"/>
      <c r="B67" s="80" t="s">
        <v>207</v>
      </c>
      <c r="C67" s="81">
        <v>5</v>
      </c>
      <c r="D67" s="81">
        <v>0</v>
      </c>
      <c r="E67" s="81">
        <v>5</v>
      </c>
      <c r="F67" s="82">
        <v>5</v>
      </c>
      <c r="H67" s="5"/>
      <c r="I67" s="80" t="s">
        <v>207</v>
      </c>
      <c r="J67" s="81">
        <v>5</v>
      </c>
      <c r="K67" s="81">
        <v>0</v>
      </c>
      <c r="L67" s="81">
        <v>5</v>
      </c>
      <c r="M67" s="82">
        <v>5</v>
      </c>
      <c r="O67" s="19"/>
      <c r="P67" s="19"/>
    </row>
    <row r="68" spans="1:16" ht="13.15" customHeight="1" x14ac:dyDescent="0.25">
      <c r="B68" s="11" t="s">
        <v>208</v>
      </c>
      <c r="C68" s="2">
        <v>3</v>
      </c>
      <c r="D68" s="2">
        <v>0</v>
      </c>
      <c r="E68" s="2">
        <f>C68+(D68/2)</f>
        <v>3</v>
      </c>
      <c r="F68" s="3">
        <v>5</v>
      </c>
      <c r="G68" s="43"/>
      <c r="H68" s="5"/>
      <c r="I68" s="11" t="s">
        <v>208</v>
      </c>
      <c r="J68" s="2">
        <v>3</v>
      </c>
      <c r="K68" s="2">
        <v>0</v>
      </c>
      <c r="L68" s="2">
        <f t="shared" ref="L68:L70" si="9">J68+(K68/2)</f>
        <v>3</v>
      </c>
      <c r="M68" s="2">
        <v>5</v>
      </c>
    </row>
    <row r="69" spans="1:16" ht="13.15" customHeight="1" x14ac:dyDescent="0.25">
      <c r="A69" s="5"/>
      <c r="B69" s="11" t="s">
        <v>209</v>
      </c>
      <c r="C69" s="2">
        <v>3</v>
      </c>
      <c r="D69" s="2">
        <v>0</v>
      </c>
      <c r="E69" s="2">
        <f>C69+(D69/2)</f>
        <v>3</v>
      </c>
      <c r="F69" s="3">
        <v>5</v>
      </c>
      <c r="H69" s="16"/>
      <c r="I69" s="11" t="s">
        <v>209</v>
      </c>
      <c r="J69" s="2">
        <v>3</v>
      </c>
      <c r="K69" s="2">
        <v>0</v>
      </c>
      <c r="L69" s="2">
        <f t="shared" si="9"/>
        <v>3</v>
      </c>
      <c r="M69" s="2">
        <v>5</v>
      </c>
    </row>
    <row r="70" spans="1:16" s="55" customFormat="1" ht="13.15" customHeight="1" x14ac:dyDescent="0.25">
      <c r="A70" s="4"/>
      <c r="B70" s="11" t="s">
        <v>210</v>
      </c>
      <c r="C70" s="3">
        <v>3</v>
      </c>
      <c r="D70" s="2">
        <v>0</v>
      </c>
      <c r="E70" s="2">
        <f>C70+(D70/2)</f>
        <v>3</v>
      </c>
      <c r="F70" s="3">
        <v>5</v>
      </c>
      <c r="G70" s="19"/>
      <c r="H70" s="5"/>
      <c r="I70" s="11" t="s">
        <v>210</v>
      </c>
      <c r="J70" s="6">
        <v>3</v>
      </c>
      <c r="K70" s="2">
        <v>0</v>
      </c>
      <c r="L70" s="2">
        <f t="shared" si="9"/>
        <v>3</v>
      </c>
      <c r="M70" s="6">
        <v>5</v>
      </c>
      <c r="O70" s="19"/>
      <c r="P70" s="19"/>
    </row>
    <row r="71" spans="1:16" ht="13.15" customHeight="1" x14ac:dyDescent="0.25">
      <c r="A71" s="4"/>
      <c r="B71" s="11" t="s">
        <v>211</v>
      </c>
      <c r="C71" s="2">
        <v>3</v>
      </c>
      <c r="D71" s="2">
        <v>0</v>
      </c>
      <c r="E71" s="2">
        <f>C71+(D71/2)</f>
        <v>3</v>
      </c>
      <c r="F71" s="3">
        <v>5</v>
      </c>
      <c r="H71" s="5"/>
      <c r="I71" s="11" t="s">
        <v>211</v>
      </c>
      <c r="J71" s="6">
        <v>3</v>
      </c>
      <c r="K71" s="2">
        <v>0</v>
      </c>
      <c r="L71" s="2">
        <f t="shared" ref="L71" si="10">J71+(K71/2)</f>
        <v>3</v>
      </c>
      <c r="M71" s="6">
        <v>5</v>
      </c>
    </row>
    <row r="73" spans="1:16" ht="13.15" customHeight="1" x14ac:dyDescent="0.25">
      <c r="A73" s="4"/>
      <c r="B73" s="83" t="s">
        <v>212</v>
      </c>
      <c r="C73" s="84">
        <f t="shared" ref="C73:E73" si="11">SUM(C63,C64,C66,C67)</f>
        <v>5</v>
      </c>
      <c r="D73" s="84">
        <f t="shared" si="11"/>
        <v>17</v>
      </c>
      <c r="E73" s="84">
        <f t="shared" si="11"/>
        <v>13</v>
      </c>
      <c r="F73" s="84">
        <f>SUM(F63,F64,F66,F67)</f>
        <v>30</v>
      </c>
      <c r="H73" s="13"/>
      <c r="I73" s="83" t="s">
        <v>212</v>
      </c>
      <c r="J73" s="14">
        <f t="shared" ref="J73:L73" si="12">SUM(J63,J66,J67)</f>
        <v>5</v>
      </c>
      <c r="K73" s="14">
        <f t="shared" si="12"/>
        <v>17</v>
      </c>
      <c r="L73" s="14">
        <f t="shared" si="12"/>
        <v>13</v>
      </c>
      <c r="M73" s="14">
        <f>SUM(M63,M66,M67)</f>
        <v>30</v>
      </c>
      <c r="O73" s="55"/>
      <c r="P73" s="55"/>
    </row>
    <row r="74" spans="1:16" ht="13.15" customHeight="1" x14ac:dyDescent="0.25">
      <c r="A74" s="4"/>
      <c r="B74" s="85" t="s">
        <v>213</v>
      </c>
      <c r="C74" s="84">
        <f t="shared" ref="C74:E74" si="13">SUM(C63,C64,C68,C70,C71,C69)</f>
        <v>12</v>
      </c>
      <c r="D74" s="84">
        <f t="shared" si="13"/>
        <v>2</v>
      </c>
      <c r="E74" s="84">
        <f t="shared" si="13"/>
        <v>13</v>
      </c>
      <c r="F74" s="84">
        <f>SUM(F63,F64,F68,F70,F71,F69)</f>
        <v>30</v>
      </c>
      <c r="G74" s="55"/>
      <c r="H74" s="13"/>
      <c r="I74" s="85" t="s">
        <v>213</v>
      </c>
      <c r="J74" s="59">
        <f t="shared" ref="J74:L74" si="14">SUM(J63,J68:J71)</f>
        <v>12</v>
      </c>
      <c r="K74" s="59">
        <f t="shared" si="14"/>
        <v>2</v>
      </c>
      <c r="L74" s="59">
        <f t="shared" si="14"/>
        <v>13</v>
      </c>
      <c r="M74" s="59">
        <f>SUM(M63,M68:M71)</f>
        <v>30</v>
      </c>
      <c r="O74" s="55"/>
      <c r="P74" s="55"/>
    </row>
    <row r="76" spans="1:16" ht="13.15" customHeight="1" x14ac:dyDescent="0.25">
      <c r="A76" s="106" t="s">
        <v>71</v>
      </c>
      <c r="B76" s="107"/>
      <c r="C76" s="107"/>
      <c r="D76" s="107"/>
      <c r="E76" s="107"/>
      <c r="F76" s="108"/>
      <c r="G76" s="10"/>
      <c r="H76" s="106" t="s">
        <v>71</v>
      </c>
      <c r="I76" s="107"/>
      <c r="J76" s="107"/>
      <c r="K76" s="107"/>
      <c r="L76" s="107"/>
      <c r="M76" s="108"/>
    </row>
    <row r="77" spans="1:16" ht="13.15" customHeight="1" x14ac:dyDescent="0.25">
      <c r="A77" s="36"/>
      <c r="B77" s="55"/>
      <c r="H77" s="46"/>
      <c r="O77" s="55"/>
      <c r="P77" s="55"/>
    </row>
    <row r="78" spans="1:16" ht="13.15" customHeight="1" x14ac:dyDescent="0.25">
      <c r="G78" s="16"/>
      <c r="H78" s="5" t="s">
        <v>138</v>
      </c>
      <c r="I78" s="4" t="s">
        <v>77</v>
      </c>
      <c r="J78" s="3">
        <v>3</v>
      </c>
      <c r="K78" s="3">
        <v>0</v>
      </c>
      <c r="L78" s="2">
        <f>J78+(K78/2)</f>
        <v>3</v>
      </c>
      <c r="M78" s="3">
        <v>5</v>
      </c>
    </row>
    <row r="79" spans="1:16" ht="13.15" customHeight="1" x14ac:dyDescent="0.25">
      <c r="A79" s="19" t="s">
        <v>225</v>
      </c>
      <c r="B79" s="19" t="s">
        <v>204</v>
      </c>
      <c r="C79" s="3">
        <v>3</v>
      </c>
      <c r="D79" s="3">
        <v>0</v>
      </c>
      <c r="E79" s="2">
        <f t="shared" ref="E79" si="15">C79+(D79/2)</f>
        <v>3</v>
      </c>
      <c r="F79" s="3">
        <v>5</v>
      </c>
      <c r="G79" s="37"/>
      <c r="H79" s="5" t="s">
        <v>104</v>
      </c>
      <c r="I79" s="5" t="s">
        <v>61</v>
      </c>
      <c r="J79" s="2">
        <v>3</v>
      </c>
      <c r="K79" s="2">
        <v>0</v>
      </c>
      <c r="L79" s="2">
        <f t="shared" ref="L79:L84" si="16">J79+(K79/2)</f>
        <v>3</v>
      </c>
      <c r="M79" s="2">
        <v>5</v>
      </c>
    </row>
    <row r="80" spans="1:16" ht="13.15" customHeight="1" x14ac:dyDescent="0.25">
      <c r="A80" s="36" t="s">
        <v>97</v>
      </c>
      <c r="B80" s="5" t="s">
        <v>203</v>
      </c>
      <c r="C80" s="3">
        <v>3</v>
      </c>
      <c r="D80" s="3">
        <v>0</v>
      </c>
      <c r="E80" s="2">
        <f t="shared" ref="E80:E87" si="17">C80+(D80/2)</f>
        <v>3</v>
      </c>
      <c r="F80" s="3">
        <v>5</v>
      </c>
      <c r="G80" s="37"/>
      <c r="H80" s="5" t="s">
        <v>105</v>
      </c>
      <c r="I80" s="48" t="s">
        <v>60</v>
      </c>
      <c r="J80" s="3">
        <v>3</v>
      </c>
      <c r="K80" s="2">
        <v>0</v>
      </c>
      <c r="L80" s="2">
        <f t="shared" si="16"/>
        <v>3</v>
      </c>
      <c r="M80" s="2">
        <v>5</v>
      </c>
      <c r="O80" s="55"/>
      <c r="P80" s="55"/>
    </row>
    <row r="81" spans="1:16" ht="13.15" customHeight="1" x14ac:dyDescent="0.25">
      <c r="A81" s="36" t="s">
        <v>98</v>
      </c>
      <c r="B81" s="16" t="s">
        <v>129</v>
      </c>
      <c r="C81" s="2">
        <v>3</v>
      </c>
      <c r="D81" s="3">
        <v>0</v>
      </c>
      <c r="E81" s="2">
        <f t="shared" si="17"/>
        <v>3</v>
      </c>
      <c r="F81" s="3">
        <v>5</v>
      </c>
      <c r="G81" s="37"/>
      <c r="H81" s="5" t="s">
        <v>106</v>
      </c>
      <c r="I81" s="4" t="s">
        <v>75</v>
      </c>
      <c r="J81" s="3">
        <v>3</v>
      </c>
      <c r="K81" s="2">
        <v>0</v>
      </c>
      <c r="L81" s="2">
        <f t="shared" si="16"/>
        <v>3</v>
      </c>
      <c r="M81" s="2">
        <v>5</v>
      </c>
      <c r="O81" s="55"/>
      <c r="P81" s="55"/>
    </row>
    <row r="82" spans="1:16" s="55" customFormat="1" ht="13.15" customHeight="1" x14ac:dyDescent="0.25">
      <c r="A82" s="36" t="s">
        <v>99</v>
      </c>
      <c r="B82" s="16" t="s">
        <v>58</v>
      </c>
      <c r="C82" s="2">
        <v>3</v>
      </c>
      <c r="D82" s="3">
        <v>0</v>
      </c>
      <c r="E82" s="2">
        <f t="shared" si="17"/>
        <v>3</v>
      </c>
      <c r="F82" s="3">
        <v>5</v>
      </c>
      <c r="G82" s="37"/>
      <c r="H82" s="5" t="s">
        <v>107</v>
      </c>
      <c r="I82" s="37" t="s">
        <v>130</v>
      </c>
      <c r="J82" s="3">
        <v>3</v>
      </c>
      <c r="K82" s="2">
        <v>0</v>
      </c>
      <c r="L82" s="2">
        <f t="shared" si="16"/>
        <v>3</v>
      </c>
      <c r="M82" s="2">
        <v>5</v>
      </c>
      <c r="O82" s="19"/>
      <c r="P82" s="19"/>
    </row>
    <row r="83" spans="1:16" s="55" customFormat="1" ht="13.15" customHeight="1" x14ac:dyDescent="0.25">
      <c r="A83" s="36" t="s">
        <v>100</v>
      </c>
      <c r="B83" s="24" t="s">
        <v>67</v>
      </c>
      <c r="C83" s="3">
        <v>3</v>
      </c>
      <c r="D83" s="3">
        <v>0</v>
      </c>
      <c r="E83" s="2">
        <f t="shared" si="17"/>
        <v>3</v>
      </c>
      <c r="F83" s="3">
        <v>5</v>
      </c>
      <c r="G83" s="37"/>
      <c r="H83" s="5" t="s">
        <v>108</v>
      </c>
      <c r="I83" s="4" t="s">
        <v>133</v>
      </c>
      <c r="J83" s="3">
        <v>3</v>
      </c>
      <c r="K83" s="3">
        <v>0</v>
      </c>
      <c r="L83" s="2">
        <f>J83+(K83/2)</f>
        <v>3</v>
      </c>
      <c r="M83" s="3">
        <v>5</v>
      </c>
      <c r="O83" s="19"/>
      <c r="P83" s="19"/>
    </row>
    <row r="84" spans="1:16" ht="13.15" customHeight="1" x14ac:dyDescent="0.25">
      <c r="A84" s="36" t="s">
        <v>101</v>
      </c>
      <c r="B84" s="5" t="s">
        <v>57</v>
      </c>
      <c r="C84" s="3">
        <v>3</v>
      </c>
      <c r="D84" s="3">
        <v>0</v>
      </c>
      <c r="E84" s="2">
        <f t="shared" si="17"/>
        <v>3</v>
      </c>
      <c r="F84" s="3">
        <v>5</v>
      </c>
      <c r="G84" s="37"/>
      <c r="H84" s="5" t="s">
        <v>109</v>
      </c>
      <c r="I84" s="5" t="s">
        <v>131</v>
      </c>
      <c r="J84" s="2">
        <v>3</v>
      </c>
      <c r="K84" s="2">
        <v>0</v>
      </c>
      <c r="L84" s="2">
        <f t="shared" si="16"/>
        <v>3</v>
      </c>
      <c r="M84" s="2">
        <v>5</v>
      </c>
    </row>
    <row r="85" spans="1:16" ht="13.15" customHeight="1" x14ac:dyDescent="0.25">
      <c r="A85" s="36" t="s">
        <v>102</v>
      </c>
      <c r="B85" s="55" t="s">
        <v>128</v>
      </c>
      <c r="C85" s="2">
        <v>3</v>
      </c>
      <c r="D85" s="2">
        <v>0</v>
      </c>
      <c r="E85" s="2">
        <f>C85+(D85/2)</f>
        <v>3</v>
      </c>
      <c r="F85" s="2">
        <v>5</v>
      </c>
      <c r="G85" s="37"/>
      <c r="H85" s="5" t="s">
        <v>110</v>
      </c>
      <c r="I85" s="4" t="s">
        <v>49</v>
      </c>
      <c r="J85" s="3">
        <v>3</v>
      </c>
      <c r="K85" s="2">
        <v>0</v>
      </c>
      <c r="L85" s="2">
        <f>J85+(K85/2)</f>
        <v>3</v>
      </c>
      <c r="M85" s="2">
        <v>5</v>
      </c>
    </row>
    <row r="86" spans="1:16" s="55" customFormat="1" ht="13.15" customHeight="1" x14ac:dyDescent="0.25">
      <c r="A86" s="36" t="s">
        <v>103</v>
      </c>
      <c r="B86" s="4" t="s">
        <v>59</v>
      </c>
      <c r="C86" s="3">
        <v>3</v>
      </c>
      <c r="D86" s="3">
        <v>0</v>
      </c>
      <c r="E86" s="2">
        <f t="shared" si="17"/>
        <v>3</v>
      </c>
      <c r="F86" s="3">
        <v>5</v>
      </c>
      <c r="H86" s="5" t="s">
        <v>111</v>
      </c>
      <c r="I86" s="12" t="s">
        <v>69</v>
      </c>
      <c r="J86" s="3">
        <v>3</v>
      </c>
      <c r="K86" s="2">
        <v>0</v>
      </c>
      <c r="L86" s="2">
        <f>J86+(K86/2)</f>
        <v>3</v>
      </c>
      <c r="M86" s="2">
        <v>5</v>
      </c>
      <c r="O86" s="19"/>
      <c r="P86" s="19"/>
    </row>
    <row r="87" spans="1:16" ht="13.15" customHeight="1" x14ac:dyDescent="0.25">
      <c r="A87" s="36" t="s">
        <v>137</v>
      </c>
      <c r="B87" s="55" t="s">
        <v>132</v>
      </c>
      <c r="C87" s="2">
        <v>3</v>
      </c>
      <c r="D87" s="3">
        <v>0</v>
      </c>
      <c r="E87" s="2">
        <f t="shared" si="17"/>
        <v>3</v>
      </c>
      <c r="F87" s="3">
        <v>5</v>
      </c>
      <c r="G87" s="55"/>
      <c r="H87" s="5" t="s">
        <v>112</v>
      </c>
      <c r="I87" s="12" t="s">
        <v>76</v>
      </c>
      <c r="J87" s="3">
        <v>3</v>
      </c>
      <c r="K87" s="2">
        <v>0</v>
      </c>
      <c r="L87" s="2">
        <f>J87+(K87/2)</f>
        <v>3</v>
      </c>
      <c r="M87" s="2">
        <v>5</v>
      </c>
    </row>
    <row r="88" spans="1:16" ht="13.15" customHeight="1" thickBot="1" x14ac:dyDescent="0.3">
      <c r="A88" s="36"/>
      <c r="B88" s="4"/>
      <c r="C88" s="3"/>
      <c r="D88" s="3"/>
      <c r="E88" s="2"/>
      <c r="F88" s="3"/>
      <c r="G88" s="16"/>
      <c r="H88" s="5"/>
      <c r="I88" s="4"/>
      <c r="J88" s="3"/>
      <c r="K88" s="2"/>
      <c r="L88" s="2"/>
      <c r="M88" s="2"/>
    </row>
    <row r="89" spans="1:16" s="55" customFormat="1" ht="13.15" customHeight="1" thickTop="1" x14ac:dyDescent="0.25">
      <c r="A89" s="41" t="s">
        <v>64</v>
      </c>
      <c r="B89" s="41"/>
      <c r="C89" s="56"/>
      <c r="D89" s="56"/>
      <c r="E89" s="57"/>
      <c r="F89" s="56"/>
      <c r="G89" s="58"/>
      <c r="H89" s="41"/>
      <c r="I89" s="41" t="s">
        <v>139</v>
      </c>
      <c r="J89" s="93">
        <f>SUM(L73,E73,L44,E44,L31,E31,L19,E19)</f>
        <v>145</v>
      </c>
      <c r="K89" s="93"/>
      <c r="L89" s="54"/>
      <c r="M89" s="41"/>
      <c r="O89" s="19"/>
      <c r="P89" s="19"/>
    </row>
    <row r="90" spans="1:16" s="55" customFormat="1" ht="13.15" customHeight="1" x14ac:dyDescent="0.25">
      <c r="A90" s="70"/>
      <c r="B90" s="70"/>
      <c r="C90" s="71"/>
      <c r="D90" s="71"/>
      <c r="E90" s="72"/>
      <c r="F90" s="71"/>
      <c r="G90" s="58"/>
      <c r="H90" s="70"/>
      <c r="I90" s="42" t="s">
        <v>140</v>
      </c>
      <c r="J90" s="94">
        <v>240</v>
      </c>
      <c r="K90" s="94"/>
      <c r="L90" s="73"/>
      <c r="M90" s="70"/>
    </row>
    <row r="91" spans="1:16" ht="13.15" customHeight="1" x14ac:dyDescent="0.25">
      <c r="A91" s="21" t="s">
        <v>52</v>
      </c>
      <c r="B91" s="42"/>
      <c r="C91" s="21"/>
      <c r="D91" s="21"/>
      <c r="E91" s="11"/>
      <c r="F91" s="21"/>
      <c r="G91" s="10"/>
      <c r="H91" s="42"/>
      <c r="L91" s="50"/>
      <c r="M91" s="42"/>
      <c r="O91" s="55"/>
      <c r="P91" s="55"/>
    </row>
    <row r="92" spans="1:16" s="55" customFormat="1" ht="13.15" customHeight="1" x14ac:dyDescent="0.25">
      <c r="A92" s="21" t="s">
        <v>217</v>
      </c>
      <c r="B92" s="42"/>
      <c r="C92" s="21"/>
      <c r="D92" s="21"/>
      <c r="E92" s="11"/>
      <c r="F92" s="21"/>
      <c r="G92" s="10"/>
      <c r="H92" s="42"/>
      <c r="L92" s="50"/>
      <c r="M92" s="42"/>
    </row>
    <row r="93" spans="1:16" s="55" customFormat="1" ht="13.15" customHeight="1" x14ac:dyDescent="0.25">
      <c r="A93" s="21" t="s">
        <v>218</v>
      </c>
      <c r="B93" s="42"/>
      <c r="C93" s="21"/>
      <c r="D93" s="21"/>
      <c r="E93" s="11"/>
      <c r="F93" s="21"/>
      <c r="G93" s="10"/>
      <c r="H93" s="42"/>
      <c r="L93" s="50"/>
      <c r="M93" s="42"/>
    </row>
    <row r="94" spans="1:16" s="55" customFormat="1" ht="13.15" customHeight="1" x14ac:dyDescent="0.25">
      <c r="A94" s="21" t="s">
        <v>214</v>
      </c>
      <c r="B94" s="42"/>
      <c r="C94" s="21"/>
      <c r="D94" s="21"/>
      <c r="E94" s="11"/>
      <c r="F94" s="21"/>
      <c r="G94" s="10"/>
      <c r="H94" s="42"/>
      <c r="L94" s="50"/>
      <c r="M94" s="42"/>
      <c r="O94" s="19"/>
      <c r="P94" s="19"/>
    </row>
    <row r="95" spans="1:16" s="55" customFormat="1" ht="13.15" customHeight="1" x14ac:dyDescent="0.25">
      <c r="A95" s="21" t="s">
        <v>219</v>
      </c>
      <c r="B95" s="42"/>
      <c r="C95" s="21"/>
      <c r="D95" s="21"/>
      <c r="E95" s="11"/>
      <c r="F95" s="21"/>
      <c r="G95" s="10"/>
      <c r="H95" s="42"/>
      <c r="L95" s="50"/>
      <c r="M95" s="42"/>
      <c r="O95" s="19"/>
      <c r="P95" s="19"/>
    </row>
    <row r="96" spans="1:16" ht="13.15" customHeight="1" x14ac:dyDescent="0.25">
      <c r="A96" s="10" t="s">
        <v>174</v>
      </c>
      <c r="B96" s="55"/>
      <c r="C96" s="10"/>
      <c r="D96" s="10"/>
      <c r="E96" s="10"/>
      <c r="F96" s="10"/>
      <c r="G96" s="10"/>
      <c r="H96" s="55"/>
      <c r="I96" s="55"/>
      <c r="J96" s="55"/>
      <c r="K96" s="55"/>
      <c r="L96" s="55"/>
      <c r="M96" s="55"/>
    </row>
    <row r="97" spans="1:13" ht="13.15" customHeight="1" x14ac:dyDescent="0.25"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</row>
    <row r="98" spans="1:13" ht="13.15" customHeight="1" x14ac:dyDescent="0.25">
      <c r="A98" s="87" t="s">
        <v>143</v>
      </c>
      <c r="B98" s="88"/>
      <c r="C98" s="88"/>
      <c r="D98" s="88"/>
      <c r="E98" s="88"/>
      <c r="F98" s="88"/>
      <c r="G98" s="88"/>
      <c r="H98" s="88"/>
      <c r="I98" s="88"/>
      <c r="J98" s="88"/>
      <c r="K98" s="89"/>
      <c r="L98" s="55"/>
      <c r="M98" s="55"/>
    </row>
    <row r="99" spans="1:13" ht="13.15" customHeight="1" x14ac:dyDescent="0.25">
      <c r="A99" s="64">
        <v>1</v>
      </c>
      <c r="B99" s="104" t="s">
        <v>144</v>
      </c>
      <c r="C99" s="104"/>
      <c r="D99" s="104"/>
      <c r="E99" s="65">
        <f>SUM(L73,E73,L44,E44,L31,E31,L19,E19)</f>
        <v>145</v>
      </c>
      <c r="F99" s="62"/>
      <c r="G99" s="64">
        <v>8</v>
      </c>
      <c r="H99" s="99" t="s">
        <v>145</v>
      </c>
      <c r="I99" s="100"/>
      <c r="J99" s="101">
        <f>E99/128</f>
        <v>1.1328125</v>
      </c>
      <c r="K99" s="101"/>
      <c r="L99" s="55"/>
      <c r="M99" s="55"/>
    </row>
    <row r="100" spans="1:13" ht="13.15" customHeight="1" x14ac:dyDescent="0.25">
      <c r="A100" s="61">
        <v>2</v>
      </c>
      <c r="B100" s="96" t="s">
        <v>146</v>
      </c>
      <c r="C100" s="96"/>
      <c r="D100" s="96"/>
      <c r="E100" s="60">
        <v>240</v>
      </c>
      <c r="F100" s="62"/>
      <c r="G100" s="61">
        <v>9</v>
      </c>
      <c r="H100" s="99" t="s">
        <v>147</v>
      </c>
      <c r="I100" s="100"/>
      <c r="J100" s="102">
        <f>E100/E99</f>
        <v>1.6551724137931034</v>
      </c>
      <c r="K100" s="102"/>
      <c r="L100" s="55"/>
      <c r="M100" s="55"/>
    </row>
    <row r="101" spans="1:13" ht="13.15" customHeight="1" x14ac:dyDescent="0.25">
      <c r="A101" s="61">
        <v>3</v>
      </c>
      <c r="B101" s="96" t="s">
        <v>148</v>
      </c>
      <c r="C101" s="96"/>
      <c r="D101" s="96"/>
      <c r="E101" s="60">
        <f>SUM(E42,E43,L42,L43,E69,E70,E71,L68,L69,L70,L71,E68,E41,L41)</f>
        <v>40</v>
      </c>
      <c r="F101" s="62"/>
      <c r="G101" s="61">
        <v>10</v>
      </c>
      <c r="H101" s="99" t="s">
        <v>149</v>
      </c>
      <c r="I101" s="100"/>
      <c r="J101" s="102">
        <f>E101/E99</f>
        <v>0.27586206896551724</v>
      </c>
      <c r="K101" s="102"/>
    </row>
    <row r="102" spans="1:13" ht="13.15" customHeight="1" x14ac:dyDescent="0.25">
      <c r="A102" s="61">
        <v>4</v>
      </c>
      <c r="B102" s="99" t="s">
        <v>150</v>
      </c>
      <c r="C102" s="103"/>
      <c r="D102" s="100"/>
      <c r="E102" s="60">
        <f>SUM(C19,J19,C31,J31,C44,J44,C74,J73)</f>
        <v>130</v>
      </c>
      <c r="F102" s="62"/>
      <c r="G102" s="61">
        <v>11</v>
      </c>
      <c r="H102" s="99" t="s">
        <v>151</v>
      </c>
      <c r="I102" s="100"/>
      <c r="J102" s="102">
        <f>E102/(E102+E103)</f>
        <v>0.7103825136612022</v>
      </c>
      <c r="K102" s="102"/>
    </row>
    <row r="103" spans="1:13" ht="13.15" customHeight="1" x14ac:dyDescent="0.25">
      <c r="A103" s="61">
        <v>5</v>
      </c>
      <c r="B103" s="96" t="s">
        <v>152</v>
      </c>
      <c r="C103" s="96"/>
      <c r="D103" s="96"/>
      <c r="E103" s="60">
        <f>SUM(D19,K19,D31,K31,D44,K44,K44,D73,K74)</f>
        <v>53</v>
      </c>
      <c r="F103" s="62"/>
      <c r="G103" s="61">
        <v>12</v>
      </c>
      <c r="H103" s="97" t="s">
        <v>153</v>
      </c>
      <c r="I103" s="98"/>
      <c r="J103" s="102">
        <f>E103/(E103+E102)</f>
        <v>0.2896174863387978</v>
      </c>
      <c r="K103" s="102"/>
    </row>
    <row r="104" spans="1:13" ht="13.15" customHeight="1" x14ac:dyDescent="0.25">
      <c r="A104" s="61">
        <v>6</v>
      </c>
      <c r="B104" s="96" t="s">
        <v>156</v>
      </c>
      <c r="C104" s="96"/>
      <c r="D104" s="96"/>
      <c r="E104" s="60">
        <f>SUM(E16,E17,L16,L17,E27,E24,E28,L24,L28,L29,E39,E41,E42,L38,L42,E64,L63,L41)</f>
        <v>44</v>
      </c>
      <c r="F104" s="62"/>
      <c r="G104" s="61">
        <v>13</v>
      </c>
      <c r="H104" s="97" t="s">
        <v>173</v>
      </c>
      <c r="I104" s="98"/>
      <c r="J104" s="102">
        <f>E104/E99</f>
        <v>0.30344827586206896</v>
      </c>
      <c r="K104" s="102"/>
    </row>
    <row r="105" spans="1:13" ht="13.15" customHeight="1" x14ac:dyDescent="0.25">
      <c r="A105" s="61">
        <v>7</v>
      </c>
      <c r="B105" s="96" t="s">
        <v>154</v>
      </c>
      <c r="C105" s="96"/>
      <c r="D105" s="96"/>
      <c r="E105" s="60">
        <f>SUM(F42,F43,M42,M43,F69,F70,F71,M68,M70,M69,M71,F68,M41,F41)</f>
        <v>60</v>
      </c>
      <c r="F105" s="63"/>
      <c r="G105" s="61">
        <v>14</v>
      </c>
      <c r="H105" s="97" t="s">
        <v>155</v>
      </c>
      <c r="I105" s="98"/>
      <c r="J105" s="102">
        <f>E105/E100</f>
        <v>0.25</v>
      </c>
      <c r="K105" s="102"/>
    </row>
    <row r="107" spans="1:13" ht="13.15" customHeight="1" x14ac:dyDescent="0.25">
      <c r="A107" s="55" t="s">
        <v>216</v>
      </c>
      <c r="B107" s="55"/>
      <c r="C107" s="55"/>
      <c r="D107" s="55"/>
    </row>
    <row r="108" spans="1:13" ht="13.15" customHeight="1" x14ac:dyDescent="0.25">
      <c r="A108" s="55" t="s">
        <v>228</v>
      </c>
      <c r="B108" s="55"/>
      <c r="C108" s="55"/>
      <c r="D108" s="55"/>
    </row>
    <row r="110" spans="1:13" ht="13.15" customHeight="1" x14ac:dyDescent="0.25">
      <c r="I110" s="19" t="s">
        <v>64</v>
      </c>
    </row>
    <row r="111" spans="1:13" ht="13.15" customHeight="1" x14ac:dyDescent="0.25">
      <c r="I111" s="19" t="s">
        <v>64</v>
      </c>
    </row>
  </sheetData>
  <mergeCells count="50">
    <mergeCell ref="A3:M3"/>
    <mergeCell ref="A9:M9"/>
    <mergeCell ref="A10:F10"/>
    <mergeCell ref="H10:M10"/>
    <mergeCell ref="A53:F53"/>
    <mergeCell ref="H53:M53"/>
    <mergeCell ref="A5:M5"/>
    <mergeCell ref="A1:M1"/>
    <mergeCell ref="A76:F76"/>
    <mergeCell ref="H76:M76"/>
    <mergeCell ref="A61:F61"/>
    <mergeCell ref="H61:M61"/>
    <mergeCell ref="A32:M32"/>
    <mergeCell ref="A33:M33"/>
    <mergeCell ref="A34:F34"/>
    <mergeCell ref="H34:M34"/>
    <mergeCell ref="A21:M21"/>
    <mergeCell ref="A22:F22"/>
    <mergeCell ref="H22:M22"/>
    <mergeCell ref="A20:M20"/>
    <mergeCell ref="A2:M2"/>
    <mergeCell ref="A46:F46"/>
    <mergeCell ref="H46:M46"/>
    <mergeCell ref="B105:D105"/>
    <mergeCell ref="H105:I105"/>
    <mergeCell ref="J99:K99"/>
    <mergeCell ref="J100:K100"/>
    <mergeCell ref="J101:K101"/>
    <mergeCell ref="J102:K102"/>
    <mergeCell ref="J103:K103"/>
    <mergeCell ref="J104:K104"/>
    <mergeCell ref="J105:K105"/>
    <mergeCell ref="H103:I103"/>
    <mergeCell ref="H102:I102"/>
    <mergeCell ref="H101:I101"/>
    <mergeCell ref="B101:D101"/>
    <mergeCell ref="B102:D102"/>
    <mergeCell ref="B103:D103"/>
    <mergeCell ref="B99:D99"/>
    <mergeCell ref="B104:D104"/>
    <mergeCell ref="H104:I104"/>
    <mergeCell ref="H99:I99"/>
    <mergeCell ref="B100:D100"/>
    <mergeCell ref="H100:I100"/>
    <mergeCell ref="A57:M57"/>
    <mergeCell ref="A98:K98"/>
    <mergeCell ref="A60:M60"/>
    <mergeCell ref="J89:K89"/>
    <mergeCell ref="J90:K90"/>
    <mergeCell ref="A58:M58"/>
  </mergeCells>
  <conditionalFormatting sqref="J102">
    <cfRule type="cellIs" dxfId="0" priority="1" operator="lessThan">
      <formula>0.3</formula>
    </cfRule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%30</vt:lpstr>
      <vt:lpstr>'%30'!Yazdırma_Alanı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</dc:creator>
  <cp:lastModifiedBy>uni</cp:lastModifiedBy>
  <cp:lastPrinted>2018-05-23T13:26:02Z</cp:lastPrinted>
  <dcterms:created xsi:type="dcterms:W3CDTF">2012-04-27T07:30:07Z</dcterms:created>
  <dcterms:modified xsi:type="dcterms:W3CDTF">2020-12-21T12:42:36Z</dcterms:modified>
</cp:coreProperties>
</file>