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\Desktop\"/>
    </mc:Choice>
  </mc:AlternateContent>
  <xr:revisionPtr revIDLastSave="0" documentId="13_ncr:1_{63FF7B69-EFE6-42C1-89E8-3227474E15EE}" xr6:coauthVersionLast="45" xr6:coauthVersionMax="45" xr10:uidLastSave="{00000000-0000-0000-0000-000000000000}"/>
  <bookViews>
    <workbookView xWindow="-120" yWindow="-120" windowWidth="29040" windowHeight="15840" tabRatio="751" xr2:uid="{00000000-000D-0000-FFFF-FFFF00000000}"/>
  </bookViews>
  <sheets>
    <sheet name="%100" sheetId="18" r:id="rId1"/>
  </sheets>
  <definedNames>
    <definedName name="_xlnm.Print_Area" localSheetId="0">'%100'!$A$1:$M$92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8" l="1"/>
  <c r="E105" i="18" l="1"/>
  <c r="L43" i="18"/>
  <c r="L40" i="18"/>
  <c r="E80" i="18" l="1"/>
  <c r="E81" i="18"/>
  <c r="E82" i="18"/>
  <c r="E83" i="18"/>
  <c r="E84" i="18"/>
  <c r="E85" i="18"/>
  <c r="E86" i="18"/>
  <c r="E87" i="18"/>
  <c r="J74" i="18"/>
  <c r="K74" i="18"/>
  <c r="M74" i="18"/>
  <c r="J73" i="18"/>
  <c r="K73" i="18"/>
  <c r="L73" i="18"/>
  <c r="M73" i="18"/>
  <c r="C74" i="18"/>
  <c r="D74" i="18"/>
  <c r="F74" i="18"/>
  <c r="C73" i="18"/>
  <c r="D73" i="18"/>
  <c r="F73" i="18"/>
  <c r="E68" i="18"/>
  <c r="J105" i="18" l="1"/>
  <c r="L78" i="18"/>
  <c r="L24" i="18" l="1"/>
  <c r="E24" i="18"/>
  <c r="K19" i="18"/>
  <c r="M19" i="18"/>
  <c r="J19" i="18"/>
  <c r="D19" i="18"/>
  <c r="F19" i="18"/>
  <c r="C19" i="18"/>
  <c r="L71" i="18" l="1"/>
  <c r="L70" i="18"/>
  <c r="L69" i="18"/>
  <c r="E71" i="18"/>
  <c r="E70" i="18"/>
  <c r="E69" i="18"/>
  <c r="E63" i="18"/>
  <c r="E54" i="18"/>
  <c r="L54" i="18"/>
  <c r="E55" i="18"/>
  <c r="L55" i="18"/>
  <c r="E56" i="18"/>
  <c r="L56" i="18"/>
  <c r="E43" i="18"/>
  <c r="E101" i="18" s="1"/>
  <c r="E36" i="18"/>
  <c r="C44" i="18"/>
  <c r="D44" i="18"/>
  <c r="L30" i="18"/>
  <c r="L25" i="18"/>
  <c r="E30" i="18"/>
  <c r="E29" i="18"/>
  <c r="L17" i="18"/>
  <c r="L16" i="18"/>
  <c r="L14" i="18"/>
  <c r="E17" i="18"/>
  <c r="E14" i="18"/>
  <c r="E104" i="18" l="1"/>
  <c r="L74" i="18"/>
  <c r="E74" i="18"/>
  <c r="E73" i="18"/>
  <c r="E44" i="18"/>
  <c r="L19" i="18"/>
  <c r="E19" i="18"/>
  <c r="L87" i="18" l="1"/>
  <c r="M31" i="18" l="1"/>
  <c r="J31" i="18"/>
  <c r="L81" i="18" l="1"/>
  <c r="K31" i="18" l="1"/>
  <c r="C31" i="18"/>
  <c r="D31" i="18"/>
  <c r="F31" i="18"/>
  <c r="M44" i="18" l="1"/>
  <c r="K44" i="18"/>
  <c r="E103" i="18" s="1"/>
  <c r="J44" i="18"/>
  <c r="E102" i="18" s="1"/>
  <c r="L86" i="18" l="1"/>
  <c r="L83" i="18"/>
  <c r="L85" i="18"/>
  <c r="L84" i="18"/>
  <c r="L82" i="18"/>
  <c r="L80" i="18"/>
  <c r="L79" i="18"/>
  <c r="E79" i="18"/>
  <c r="L44" i="18" l="1"/>
  <c r="L31" i="18"/>
  <c r="J102" i="18" l="1"/>
  <c r="J103" i="18"/>
  <c r="E31" i="18"/>
  <c r="E99" i="18" s="1"/>
  <c r="J89" i="18" l="1"/>
  <c r="J100" i="18" l="1"/>
  <c r="J99" i="18"/>
  <c r="J104" i="18"/>
  <c r="J101" i="18"/>
</calcChain>
</file>

<file path=xl/sharedStrings.xml><?xml version="1.0" encoding="utf-8"?>
<sst xmlns="http://schemas.openxmlformats.org/spreadsheetml/2006/main" count="303" uniqueCount="230">
  <si>
    <t>Introduction to Computer Engineering</t>
  </si>
  <si>
    <t>Probability and Statistics</t>
  </si>
  <si>
    <t>Object Oriented Programming</t>
  </si>
  <si>
    <t>Data Structures</t>
  </si>
  <si>
    <t>Signals and Systems</t>
  </si>
  <si>
    <t>Computer Network</t>
  </si>
  <si>
    <t>Operating Systems</t>
  </si>
  <si>
    <t>Software Engineering</t>
  </si>
  <si>
    <t xml:space="preserve"> </t>
  </si>
  <si>
    <t>Foreign Language I</t>
  </si>
  <si>
    <t>Foreign Language II</t>
  </si>
  <si>
    <t>Internet Based Programming</t>
  </si>
  <si>
    <t>CPE103</t>
  </si>
  <si>
    <t>CPE207</t>
  </si>
  <si>
    <t>CPE210</t>
  </si>
  <si>
    <t>CPE308</t>
  </si>
  <si>
    <t>CPE309</t>
  </si>
  <si>
    <t>CPE311</t>
  </si>
  <si>
    <t>CPE313</t>
  </si>
  <si>
    <t>CPE310</t>
  </si>
  <si>
    <t>CPE312</t>
  </si>
  <si>
    <t>CPE314</t>
  </si>
  <si>
    <t>CPE209</t>
  </si>
  <si>
    <t>CPE212</t>
  </si>
  <si>
    <t>CPE315</t>
  </si>
  <si>
    <t>CPE316</t>
  </si>
  <si>
    <t>System Programming</t>
  </si>
  <si>
    <t>Visual Programming</t>
  </si>
  <si>
    <t>Remote Sensing Technologies</t>
  </si>
  <si>
    <t>Embedded Systems</t>
  </si>
  <si>
    <t>Robot Technologies</t>
  </si>
  <si>
    <t>Database Systems</t>
  </si>
  <si>
    <t>Data Communications</t>
  </si>
  <si>
    <t>CPE306</t>
  </si>
  <si>
    <t>CPE307</t>
  </si>
  <si>
    <t>Computer Graphics</t>
  </si>
  <si>
    <t>CHE189</t>
  </si>
  <si>
    <t>General Physics I</t>
  </si>
  <si>
    <t>General Chemistry</t>
  </si>
  <si>
    <t>Mathematics I</t>
  </si>
  <si>
    <t>Programming Languages I</t>
  </si>
  <si>
    <t>CAL181</t>
  </si>
  <si>
    <t>CPE101</t>
  </si>
  <si>
    <t>General Physics II</t>
  </si>
  <si>
    <t>CAL182</t>
  </si>
  <si>
    <t>Programming Languages II</t>
  </si>
  <si>
    <t>CPE102</t>
  </si>
  <si>
    <t>Logic Circuits</t>
  </si>
  <si>
    <t>Circuit Analysis</t>
  </si>
  <si>
    <t>Differantial Equations</t>
  </si>
  <si>
    <t>Electronic Circuits</t>
  </si>
  <si>
    <t>Algorithms</t>
  </si>
  <si>
    <t>Lineer Algebra</t>
  </si>
  <si>
    <t>Mathematics II</t>
  </si>
  <si>
    <t>Discrete Mathematics</t>
  </si>
  <si>
    <t>Total</t>
  </si>
  <si>
    <t>Industrial Practice I</t>
  </si>
  <si>
    <t>Industrial Practice II</t>
  </si>
  <si>
    <t>Microprocessors</t>
  </si>
  <si>
    <t>Turkish Language I</t>
  </si>
  <si>
    <t>Turkish Language II</t>
  </si>
  <si>
    <t>Automata Theory</t>
  </si>
  <si>
    <t>Computer Architecture</t>
  </si>
  <si>
    <t>Social  Elective Course (B)</t>
  </si>
  <si>
    <t>Technical Elective Courses (A)</t>
  </si>
  <si>
    <t>Project Management</t>
  </si>
  <si>
    <t>Values Education</t>
  </si>
  <si>
    <t>Entrepreneurship</t>
  </si>
  <si>
    <t>Management Systems</t>
  </si>
  <si>
    <t xml:space="preserve">1 course will be selected in each semester from A and B group courses
</t>
  </si>
  <si>
    <t>"Industrial Practice" will be done according to the training regulation</t>
  </si>
  <si>
    <t>Social Elective Courses (B)</t>
  </si>
  <si>
    <t>Image Processing</t>
  </si>
  <si>
    <t>Artificial Intelligence</t>
  </si>
  <si>
    <t>Wireless Network</t>
  </si>
  <si>
    <t>Compiler Design</t>
  </si>
  <si>
    <t>Data Mining</t>
  </si>
  <si>
    <t>Cloud Computing</t>
  </si>
  <si>
    <t xml:space="preserve">Game Programming </t>
  </si>
  <si>
    <t>Digital Signal Processing</t>
  </si>
  <si>
    <t>Pattern Recognition</t>
  </si>
  <si>
    <t>Optimization Theory</t>
  </si>
  <si>
    <t>Computer Vision and Imaging Techniques</t>
  </si>
  <si>
    <t>CODE OF PROGRAMME: 0213, (100% English, FIRST EDUCATION) ------ CODE OF PROGRAMME: 0217, (100% English - SECOND EDUCATION)</t>
  </si>
  <si>
    <t xml:space="preserve">                         TOTAL CREDIT</t>
  </si>
  <si>
    <t xml:space="preserve">                        TOTAL ECTS CREDIT</t>
  </si>
  <si>
    <t>Parallel Programming</t>
  </si>
  <si>
    <t>Code</t>
  </si>
  <si>
    <t xml:space="preserve">Course Name </t>
  </si>
  <si>
    <t>LT</t>
  </si>
  <si>
    <t>LB</t>
  </si>
  <si>
    <t>CR</t>
  </si>
  <si>
    <t>ECTS</t>
  </si>
  <si>
    <t>1st. Semester Courses</t>
  </si>
  <si>
    <t>2nd. Semester Courses</t>
  </si>
  <si>
    <t>3rd. Semester Courses</t>
  </si>
  <si>
    <t>4th. Semester Courses</t>
  </si>
  <si>
    <t>5th. Semester Courses</t>
  </si>
  <si>
    <t>6th. Semester Courses</t>
  </si>
  <si>
    <t>8th. Semester Courses</t>
  </si>
  <si>
    <t>7th. Semester Courses</t>
  </si>
  <si>
    <r>
      <t>Technical Elective Course (A</t>
    </r>
    <r>
      <rPr>
        <b/>
        <vertAlign val="subscript"/>
        <sz val="8"/>
        <rFont val="Arial"/>
        <family val="2"/>
        <charset val="162"/>
      </rPr>
      <t>1</t>
    </r>
    <r>
      <rPr>
        <b/>
        <sz val="8"/>
        <rFont val="Arial"/>
        <family val="2"/>
        <charset val="162"/>
      </rPr>
      <t>)</t>
    </r>
  </si>
  <si>
    <t>CPE203</t>
  </si>
  <si>
    <t>CPE301</t>
  </si>
  <si>
    <t>CPE302</t>
  </si>
  <si>
    <t>CPE303</t>
  </si>
  <si>
    <t>CPE304</t>
  </si>
  <si>
    <t>CPE401</t>
  </si>
  <si>
    <t>CPE404</t>
  </si>
  <si>
    <t>CPE407</t>
  </si>
  <si>
    <t>CPE406</t>
  </si>
  <si>
    <t>CPE409</t>
  </si>
  <si>
    <t>CPE408</t>
  </si>
  <si>
    <t>CPE411</t>
  </si>
  <si>
    <t>CPE410</t>
  </si>
  <si>
    <t>CPE413</t>
  </si>
  <si>
    <t>CPE412</t>
  </si>
  <si>
    <t>CPE415</t>
  </si>
  <si>
    <t>CPE414</t>
  </si>
  <si>
    <t>CPE417</t>
  </si>
  <si>
    <t>CPE416</t>
  </si>
  <si>
    <t>CPE419</t>
  </si>
  <si>
    <t>CPE418</t>
  </si>
  <si>
    <t>CPE421</t>
  </si>
  <si>
    <t>CPE420</t>
  </si>
  <si>
    <t>CPE422</t>
  </si>
  <si>
    <t>CPE204</t>
  </si>
  <si>
    <t>CPE205</t>
  </si>
  <si>
    <t>CPE206</t>
  </si>
  <si>
    <t>CPE208</t>
  </si>
  <si>
    <t xml:space="preserve">Server Side Programming </t>
  </si>
  <si>
    <t>Bioinformatics</t>
  </si>
  <si>
    <t>Computer and Network Security</t>
  </si>
  <si>
    <t>Geographical Information Systems</t>
  </si>
  <si>
    <t>Research and Presentation Skills</t>
  </si>
  <si>
    <t>Human Resources Management</t>
  </si>
  <si>
    <t>Numerical Analysis</t>
  </si>
  <si>
    <t>I. YEAR</t>
  </si>
  <si>
    <t>II.YEAR</t>
  </si>
  <si>
    <t>III.YEAR</t>
  </si>
  <si>
    <t>IV.YEAR</t>
  </si>
  <si>
    <t>Atatürk's Principles and History of Revolutions I</t>
  </si>
  <si>
    <t>Atatürk's Principles and History of Revolutions II</t>
  </si>
  <si>
    <t>Mobile Programming</t>
  </si>
  <si>
    <t>CPE321</t>
  </si>
  <si>
    <t>PHY195</t>
  </si>
  <si>
    <t>PHY196</t>
  </si>
  <si>
    <t>CEC106</t>
  </si>
  <si>
    <t>CEC301</t>
  </si>
  <si>
    <t>CEC305</t>
  </si>
  <si>
    <t>CEC306</t>
  </si>
  <si>
    <t>Occupational Health and Safety II</t>
  </si>
  <si>
    <t>Occupational Health and Safety I</t>
  </si>
  <si>
    <t>DEG305</t>
  </si>
  <si>
    <t>ESC305</t>
  </si>
  <si>
    <t>ESC302</t>
  </si>
  <si>
    <t>ESC304</t>
  </si>
  <si>
    <t>ESC306</t>
  </si>
  <si>
    <t>FOL281</t>
  </si>
  <si>
    <t>FOL282</t>
  </si>
  <si>
    <t>Ethics in Engineering</t>
  </si>
  <si>
    <t>Senior Project I</t>
  </si>
  <si>
    <t>CPE402</t>
  </si>
  <si>
    <r>
      <t>Technical Elective Course (A</t>
    </r>
    <r>
      <rPr>
        <b/>
        <vertAlign val="subscript"/>
        <sz val="8"/>
        <rFont val="Arial"/>
        <family val="2"/>
        <charset val="162"/>
      </rPr>
      <t>1</t>
    </r>
    <r>
      <rPr>
        <b/>
        <sz val="8"/>
        <rFont val="Arial"/>
        <family val="2"/>
        <charset val="162"/>
      </rPr>
      <t>)</t>
    </r>
    <r>
      <rPr>
        <b/>
        <vertAlign val="superscript"/>
        <sz val="8"/>
        <rFont val="Arial"/>
        <family val="2"/>
        <charset val="162"/>
      </rPr>
      <t>(2)</t>
    </r>
  </si>
  <si>
    <r>
      <t>Technical Elective Course (A</t>
    </r>
    <r>
      <rPr>
        <b/>
        <vertAlign val="subscript"/>
        <sz val="8"/>
        <rFont val="Arial"/>
        <family val="2"/>
        <charset val="162"/>
      </rPr>
      <t>2</t>
    </r>
    <r>
      <rPr>
        <b/>
        <sz val="8"/>
        <rFont val="Arial"/>
        <family val="2"/>
        <charset val="162"/>
      </rPr>
      <t>)</t>
    </r>
    <r>
      <rPr>
        <b/>
        <vertAlign val="superscript"/>
        <sz val="8"/>
        <rFont val="Arial"/>
        <family val="2"/>
        <charset val="162"/>
      </rPr>
      <t>(2)</t>
    </r>
  </si>
  <si>
    <r>
      <t>Technical Elective Course (A</t>
    </r>
    <r>
      <rPr>
        <b/>
        <vertAlign val="subscript"/>
        <sz val="8"/>
        <rFont val="Arial"/>
        <family val="2"/>
        <charset val="162"/>
      </rPr>
      <t>3</t>
    </r>
    <r>
      <rPr>
        <b/>
        <sz val="8"/>
        <rFont val="Arial"/>
        <family val="2"/>
        <charset val="162"/>
      </rPr>
      <t>)</t>
    </r>
    <r>
      <rPr>
        <b/>
        <vertAlign val="superscript"/>
        <sz val="8"/>
        <rFont val="Arial"/>
        <family val="2"/>
        <charset val="162"/>
      </rPr>
      <t>(2)</t>
    </r>
  </si>
  <si>
    <r>
      <t>Technical Elective Course (A</t>
    </r>
    <r>
      <rPr>
        <b/>
        <vertAlign val="subscript"/>
        <sz val="8"/>
        <rFont val="Arial"/>
        <family val="2"/>
        <charset val="162"/>
      </rPr>
      <t>4</t>
    </r>
    <r>
      <rPr>
        <b/>
        <sz val="8"/>
        <rFont val="Arial"/>
        <family val="2"/>
        <charset val="162"/>
      </rPr>
      <t>)</t>
    </r>
    <r>
      <rPr>
        <b/>
        <vertAlign val="superscript"/>
        <sz val="8"/>
        <rFont val="Arial"/>
        <family val="2"/>
        <charset val="162"/>
      </rPr>
      <t>(2)</t>
    </r>
  </si>
  <si>
    <t>Total (The courses tagged with (1))</t>
  </si>
  <si>
    <t>Total (The courses tagged with (2))</t>
  </si>
  <si>
    <t>Kısaltmalar:  TE = Haftalık teorik ders saati; PR= Haftalık uygulama ders saati, KR = Dersin kredisi</t>
  </si>
  <si>
    <t>DERS İSTATİSTİKLERİ</t>
  </si>
  <si>
    <t>Toplam Ulusal Kredi</t>
  </si>
  <si>
    <t>Toplam Ulusal Kredi / 128 Kredi Sınırı</t>
  </si>
  <si>
    <t>Toplam AKTS Kredi</t>
  </si>
  <si>
    <t>Toplam AKTS Kredi / Toplam Ulusal Kredi</t>
  </si>
  <si>
    <t>Seçmeli Derslerin Toplam Kredisi</t>
  </si>
  <si>
    <t>Seçmeli Derslerin Toplam Kredisi / Toplam Ulusal Kredi</t>
  </si>
  <si>
    <t>Teorik Derslerin Toplam Saati</t>
  </si>
  <si>
    <t>Teorik Derslerin Toplam Saati / Toplam Ders Saati</t>
  </si>
  <si>
    <t>Uygulama Derslerin Toplam Saati</t>
  </si>
  <si>
    <t>Uygulama Derslerin Toplam Saati / Toplam Ders Saati</t>
  </si>
  <si>
    <t>İngilizce Derslerin Toplam Kredisi</t>
  </si>
  <si>
    <t>Toplam İngilizce Kredisi/Toplam Ulusal Kredi</t>
  </si>
  <si>
    <t>Seçmeli Derslerin Toplam AKTS Kredisi</t>
  </si>
  <si>
    <t>Seçmeli Ders AKTS/ Toplam AKTS</t>
  </si>
  <si>
    <t xml:space="preserve">       CPE209 Data Structures</t>
  </si>
  <si>
    <t xml:space="preserve">       CAL289 Differantial Equations</t>
  </si>
  <si>
    <t xml:space="preserve">    CAL183 Mathematics I</t>
  </si>
  <si>
    <t xml:space="preserve">       CPE208 Electronic Circuits</t>
  </si>
  <si>
    <t xml:space="preserve">    CPE205 Circuit Analysis</t>
  </si>
  <si>
    <t xml:space="preserve">    CPE102 Programming Languages II</t>
  </si>
  <si>
    <t xml:space="preserve">    CAL192 Lineer Algebra</t>
  </si>
  <si>
    <t>CAL289</t>
  </si>
  <si>
    <t xml:space="preserve">       CPE304 Computer Architecture</t>
  </si>
  <si>
    <t xml:space="preserve">    CPE203 Logic Circuits</t>
  </si>
  <si>
    <t xml:space="preserve">       Senior Projects</t>
  </si>
  <si>
    <t>All courses in the first and second years must be completed</t>
  </si>
  <si>
    <t>PREREQUISITES</t>
  </si>
  <si>
    <t>FOR THE FOLLOWING COURSES</t>
  </si>
  <si>
    <t xml:space="preserve">       CEC301 Numerical Analysis</t>
  </si>
  <si>
    <t>HST181</t>
  </si>
  <si>
    <t>HST182</t>
  </si>
  <si>
    <t>FOL183</t>
  </si>
  <si>
    <t>FOL184</t>
  </si>
  <si>
    <t>TRK181</t>
  </si>
  <si>
    <t>TRK182</t>
  </si>
  <si>
    <t>CAL194</t>
  </si>
  <si>
    <t>Technical Foreign Language I</t>
  </si>
  <si>
    <t>Technical Foreign Language II</t>
  </si>
  <si>
    <t>Hazırlık</t>
  </si>
  <si>
    <t>0.YEAR</t>
  </si>
  <si>
    <t>CPE000</t>
  </si>
  <si>
    <t>GPS Based Systems</t>
  </si>
  <si>
    <t>Introduction to Machine Learning</t>
  </si>
  <si>
    <t>FACULTY OF ENGINEERING, DEPARTMENT OF COMPUTER ENGINEERING, FIRST and SECOND EDUCATION
 2020-2021 and AFTER ACADEMIC CURRICULUM</t>
  </si>
  <si>
    <t>Senior Project II</t>
  </si>
  <si>
    <t>CPE403</t>
  </si>
  <si>
    <r>
      <t xml:space="preserve">Workplace Practice </t>
    </r>
    <r>
      <rPr>
        <vertAlign val="superscript"/>
        <sz val="8"/>
        <color rgb="FF000000"/>
        <rFont val="Arial"/>
        <family val="2"/>
        <charset val="162"/>
      </rPr>
      <t>(1)</t>
    </r>
  </si>
  <si>
    <r>
      <t xml:space="preserve">Workplace Training </t>
    </r>
    <r>
      <rPr>
        <vertAlign val="superscript"/>
        <sz val="8"/>
        <color rgb="FF000000"/>
        <rFont val="Arial"/>
        <family val="2"/>
        <charset val="162"/>
      </rPr>
      <t>(1)</t>
    </r>
  </si>
  <si>
    <t>Web Services</t>
  </si>
  <si>
    <t>"Endüstri Stajları" Staj Yönergesine göre yapılacaktır.</t>
  </si>
  <si>
    <t xml:space="preserve">* 7. yarıyılda (1) son ekli "İşyeri Uygulaması ve İşyeri Eğitimi" derslerini alan öğrenciler, 7. yarıyılda (2) son ekli derslerini almayacaklardır. </t>
  </si>
  <si>
    <t xml:space="preserve">* 8. yarıyılda (1) son ekli "İşyeri Uygulaması ve İşyeri Eğitimi" derslerini alan öğrenciler, 8. yarıyılda (2) son ekli derslerini almayacaklardır. </t>
  </si>
  <si>
    <t>Hem 7. yarıyılda hem de 8. yarıyılda (1) son ekli "İşyeri Uygulaması ve İşyeri Eğitimi" dersleri alınamamaktadır.</t>
  </si>
  <si>
    <t>Hem 7. yarıyılda hem de 8. yarıyılda (2) son ekli dersler alınabilmektedir.</t>
  </si>
  <si>
    <t>CPE405</t>
  </si>
  <si>
    <t>CEC312</t>
  </si>
  <si>
    <t>CEC401 Ethics in Engineering dersi 6. döneme alınmıştır kodu CEC312 dir</t>
  </si>
  <si>
    <t>CEC308 Engineering Economy dersi müfredattan çıkarılmıştır</t>
  </si>
  <si>
    <t>CPE305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</si>
</sst>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0"/>
  </numFmts>
  <fonts count="16" x14ac:knownFonts="1">
    <font>
      <sz val="11"/>
      <color theme="1"/>
      <name val="Calibri"/>
      <family val="2"/>
      <charset val="162"/>
      <scheme val="minor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sz val="8"/>
      <color indexed="8"/>
      <name val="Arial"/>
      <family val="2"/>
      <charset val="162"/>
    </font>
    <font>
      <sz val="8"/>
      <color theme="1"/>
      <name val="Arial"/>
      <family val="2"/>
      <charset val="162"/>
    </font>
    <font>
      <sz val="11"/>
      <name val="Calibri"/>
      <family val="2"/>
      <charset val="162"/>
      <scheme val="minor"/>
    </font>
    <font>
      <b/>
      <vertAlign val="subscript"/>
      <sz val="8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8"/>
      <color theme="1"/>
      <name val="Arial"/>
      <family val="2"/>
      <charset val="162"/>
    </font>
    <font>
      <sz val="8"/>
      <color rgb="FFFF0000"/>
      <name val="Arial"/>
      <family val="2"/>
      <charset val="162"/>
    </font>
    <font>
      <b/>
      <sz val="8"/>
      <color rgb="FFFF0000"/>
      <name val="Arial"/>
      <family val="2"/>
      <charset val="162"/>
    </font>
    <font>
      <b/>
      <vertAlign val="superscript"/>
      <sz val="8"/>
      <name val="Arial"/>
      <family val="2"/>
      <charset val="162"/>
    </font>
    <font>
      <sz val="8"/>
      <name val="Calibri"/>
      <family val="2"/>
      <charset val="162"/>
      <scheme val="minor"/>
    </font>
    <font>
      <sz val="8"/>
      <color rgb="FF000000"/>
      <name val="Arial"/>
      <family val="2"/>
      <charset val="162"/>
    </font>
    <font>
      <vertAlign val="superscript"/>
      <sz val="8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11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0" xfId="0" applyNumberFormat="1" applyFont="1" applyAlignment="1">
      <alignment horizontal="left" vertical="center"/>
    </xf>
    <xf numFmtId="1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1" fontId="1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1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left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NumberFormat="1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left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3" fillId="0" borderId="14" xfId="0" applyFont="1" applyBorder="1" applyAlignment="1">
      <alignment horizontal="center" vertical="center" shrinkToFit="1"/>
    </xf>
    <xf numFmtId="1" fontId="13" fillId="0" borderId="14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1" xfId="0" applyFont="1" applyBorder="1" applyAlignment="1">
      <alignment horizontal="center" vertical="center" shrinkToFit="1"/>
    </xf>
    <xf numFmtId="1" fontId="13" fillId="0" borderId="1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shrinkToFit="1"/>
    </xf>
    <xf numFmtId="1" fontId="13" fillId="0" borderId="3" xfId="0" applyNumberFormat="1" applyFont="1" applyBorder="1" applyAlignment="1">
      <alignment horizontal="left" vertical="center" shrinkToFit="1"/>
    </xf>
    <xf numFmtId="1" fontId="13" fillId="0" borderId="2" xfId="0" applyNumberFormat="1" applyFont="1" applyBorder="1" applyAlignment="1">
      <alignment horizontal="left" vertical="center" shrinkToFit="1"/>
    </xf>
    <xf numFmtId="164" fontId="13" fillId="0" borderId="1" xfId="0" applyNumberFormat="1" applyFont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shrinkToFit="1"/>
    </xf>
    <xf numFmtId="0" fontId="1" fillId="4" borderId="4" xfId="0" applyFont="1" applyFill="1" applyBorder="1" applyAlignment="1">
      <alignment horizontal="center" vertical="center" shrinkToFit="1"/>
    </xf>
    <xf numFmtId="0" fontId="1" fillId="4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 shrinkToFit="1"/>
    </xf>
    <xf numFmtId="164" fontId="13" fillId="0" borderId="14" xfId="0" applyNumberFormat="1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9"/>
  <sheetViews>
    <sheetView tabSelected="1" zoomScale="115" zoomScaleNormal="115" workbookViewId="0">
      <selection activeCell="A5" sqref="A5:M5"/>
    </sheetView>
  </sheetViews>
  <sheetFormatPr defaultColWidth="9.140625" defaultRowHeight="13.15" customHeight="1" x14ac:dyDescent="0.25"/>
  <cols>
    <col min="1" max="1" width="8" style="19" bestFit="1" customWidth="1"/>
    <col min="2" max="2" width="31.7109375" style="19" bestFit="1" customWidth="1"/>
    <col min="3" max="4" width="2.7109375" style="19" customWidth="1"/>
    <col min="5" max="5" width="4.7109375" style="23" customWidth="1"/>
    <col min="6" max="6" width="4.7109375" style="22" bestFit="1" customWidth="1"/>
    <col min="7" max="7" width="4.5703125" style="19" customWidth="1"/>
    <col min="8" max="8" width="8" style="19" bestFit="1" customWidth="1"/>
    <col min="9" max="9" width="32" style="19" bestFit="1" customWidth="1"/>
    <col min="10" max="11" width="2.7109375" style="19" customWidth="1"/>
    <col min="12" max="12" width="3.7109375" style="23" customWidth="1"/>
    <col min="13" max="13" width="4.7109375" style="22" customWidth="1"/>
    <col min="14" max="14" width="5" style="19" customWidth="1"/>
    <col min="15" max="15" width="25.28515625" style="19" bestFit="1" customWidth="1"/>
    <col min="16" max="16" width="33.140625" style="19" customWidth="1"/>
    <col min="17" max="17" width="4.42578125" style="19" bestFit="1" customWidth="1"/>
    <col min="18" max="18" width="2.42578125" style="19" customWidth="1"/>
    <col min="19" max="19" width="2.7109375" style="19" bestFit="1" customWidth="1"/>
    <col min="20" max="20" width="6.7109375" style="19" bestFit="1" customWidth="1"/>
    <col min="21" max="21" width="1.85546875" style="19" customWidth="1"/>
    <col min="22" max="22" width="7.42578125" style="19" bestFit="1" customWidth="1"/>
    <col min="23" max="23" width="25.42578125" style="19" customWidth="1"/>
    <col min="24" max="24" width="2.7109375" style="19" bestFit="1" customWidth="1"/>
    <col min="25" max="25" width="2.140625" style="19" bestFit="1" customWidth="1"/>
    <col min="26" max="26" width="2.7109375" style="19" bestFit="1" customWidth="1"/>
    <col min="27" max="27" width="6.7109375" style="19" bestFit="1" customWidth="1"/>
    <col min="28" max="16384" width="9.140625" style="19"/>
  </cols>
  <sheetData>
    <row r="1" spans="1:16" ht="13.15" customHeight="1" x14ac:dyDescent="0.25">
      <c r="A1" s="102" t="s">
        <v>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6" ht="21" customHeight="1" x14ac:dyDescent="0.25">
      <c r="A2" s="107" t="s">
        <v>214</v>
      </c>
      <c r="B2" s="107"/>
      <c r="C2" s="107"/>
      <c r="D2" s="107"/>
      <c r="E2" s="107"/>
      <c r="F2" s="107"/>
      <c r="G2" s="108"/>
      <c r="H2" s="107"/>
      <c r="I2" s="107"/>
      <c r="J2" s="107"/>
      <c r="K2" s="107"/>
      <c r="L2" s="107"/>
      <c r="M2" s="107"/>
    </row>
    <row r="3" spans="1:16" ht="13.15" customHeight="1" x14ac:dyDescent="0.25">
      <c r="A3" s="109" t="s">
        <v>83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1"/>
    </row>
    <row r="4" spans="1:16" ht="13.15" customHeight="1" x14ac:dyDescent="0.25">
      <c r="N4" s="16"/>
    </row>
    <row r="5" spans="1:16" ht="13.15" customHeight="1" x14ac:dyDescent="0.25">
      <c r="A5" s="112" t="s">
        <v>210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4"/>
      <c r="O5" s="65" t="s">
        <v>198</v>
      </c>
      <c r="P5" s="66" t="s">
        <v>197</v>
      </c>
    </row>
    <row r="6" spans="1:16" ht="13.15" customHeight="1" x14ac:dyDescent="0.25">
      <c r="A6" s="1" t="s">
        <v>87</v>
      </c>
      <c r="B6" s="1" t="s">
        <v>88</v>
      </c>
      <c r="C6" s="1" t="s">
        <v>89</v>
      </c>
      <c r="D6" s="1" t="s">
        <v>90</v>
      </c>
      <c r="E6" s="48" t="s">
        <v>91</v>
      </c>
      <c r="F6" s="1" t="s">
        <v>92</v>
      </c>
      <c r="G6" s="53"/>
      <c r="H6" s="53"/>
      <c r="I6" s="53"/>
      <c r="J6" s="53"/>
      <c r="K6" s="53"/>
      <c r="M6" s="71"/>
      <c r="O6" s="67" t="s">
        <v>186</v>
      </c>
      <c r="P6" s="68" t="s">
        <v>187</v>
      </c>
    </row>
    <row r="7" spans="1:16" ht="13.15" customHeight="1" x14ac:dyDescent="0.25">
      <c r="A7" s="5" t="s">
        <v>211</v>
      </c>
      <c r="B7" s="5" t="s">
        <v>209</v>
      </c>
      <c r="C7" s="2">
        <v>0</v>
      </c>
      <c r="D7" s="2">
        <v>0</v>
      </c>
      <c r="E7" s="2">
        <v>0</v>
      </c>
      <c r="F7" s="2">
        <v>0</v>
      </c>
      <c r="G7" s="53" t="s">
        <v>8</v>
      </c>
      <c r="H7" s="53"/>
      <c r="I7" s="53"/>
      <c r="J7" s="53"/>
      <c r="K7" s="53"/>
      <c r="M7" s="71"/>
      <c r="O7" s="67" t="s">
        <v>188</v>
      </c>
      <c r="P7" s="68" t="s">
        <v>189</v>
      </c>
    </row>
    <row r="8" spans="1:16" s="7" customFormat="1" ht="13.15" customHeight="1" x14ac:dyDescent="0.25">
      <c r="A8" s="53"/>
      <c r="B8" s="53"/>
      <c r="C8" s="53"/>
      <c r="D8" s="53"/>
      <c r="E8" s="23"/>
      <c r="F8" s="71"/>
      <c r="G8" s="53"/>
      <c r="H8" s="53"/>
      <c r="I8" s="53"/>
      <c r="J8" s="53"/>
      <c r="K8" s="53"/>
      <c r="L8" s="23"/>
      <c r="M8" s="71"/>
      <c r="O8" s="67" t="s">
        <v>185</v>
      </c>
      <c r="P8" s="68" t="s">
        <v>190</v>
      </c>
    </row>
    <row r="9" spans="1:16" s="7" customFormat="1" ht="13.15" customHeight="1" x14ac:dyDescent="0.25">
      <c r="A9" s="112" t="s">
        <v>137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4"/>
      <c r="O9" s="70" t="s">
        <v>199</v>
      </c>
      <c r="P9" s="68" t="s">
        <v>191</v>
      </c>
    </row>
    <row r="10" spans="1:16" s="7" customFormat="1" ht="13.15" customHeight="1" x14ac:dyDescent="0.25">
      <c r="A10" s="115" t="s">
        <v>93</v>
      </c>
      <c r="B10" s="115"/>
      <c r="C10" s="115"/>
      <c r="D10" s="115"/>
      <c r="E10" s="115"/>
      <c r="F10" s="115"/>
      <c r="G10" s="19"/>
      <c r="H10" s="115" t="s">
        <v>94</v>
      </c>
      <c r="I10" s="115"/>
      <c r="J10" s="115"/>
      <c r="K10" s="115"/>
      <c r="L10" s="115"/>
      <c r="M10" s="115"/>
      <c r="O10" s="67" t="s">
        <v>193</v>
      </c>
      <c r="P10" s="69" t="s">
        <v>194</v>
      </c>
    </row>
    <row r="11" spans="1:16" ht="13.15" customHeight="1" x14ac:dyDescent="0.25">
      <c r="A11" s="1" t="s">
        <v>87</v>
      </c>
      <c r="B11" s="1" t="s">
        <v>88</v>
      </c>
      <c r="C11" s="1" t="s">
        <v>89</v>
      </c>
      <c r="D11" s="1" t="s">
        <v>90</v>
      </c>
      <c r="E11" s="48" t="s">
        <v>91</v>
      </c>
      <c r="F11" s="1" t="s">
        <v>92</v>
      </c>
      <c r="H11" s="1" t="s">
        <v>87</v>
      </c>
      <c r="I11" s="1" t="s">
        <v>88</v>
      </c>
      <c r="J11" s="1" t="s">
        <v>89</v>
      </c>
      <c r="K11" s="1" t="s">
        <v>90</v>
      </c>
      <c r="L11" s="48" t="s">
        <v>91</v>
      </c>
      <c r="M11" s="1" t="s">
        <v>92</v>
      </c>
      <c r="O11" s="80" t="s">
        <v>195</v>
      </c>
      <c r="P11" s="79" t="s">
        <v>196</v>
      </c>
    </row>
    <row r="12" spans="1:16" ht="13.15" customHeight="1" x14ac:dyDescent="0.25">
      <c r="A12" s="5" t="s">
        <v>145</v>
      </c>
      <c r="B12" s="5" t="s">
        <v>37</v>
      </c>
      <c r="C12" s="2">
        <v>3</v>
      </c>
      <c r="D12" s="2">
        <v>2</v>
      </c>
      <c r="E12" s="2">
        <v>4</v>
      </c>
      <c r="F12" s="2">
        <v>5</v>
      </c>
      <c r="G12" s="7"/>
      <c r="H12" s="5" t="s">
        <v>146</v>
      </c>
      <c r="I12" s="5" t="s">
        <v>43</v>
      </c>
      <c r="J12" s="2">
        <v>3</v>
      </c>
      <c r="K12" s="2">
        <v>2</v>
      </c>
      <c r="L12" s="2">
        <v>4</v>
      </c>
      <c r="M12" s="2">
        <v>5</v>
      </c>
      <c r="O12" s="80"/>
      <c r="P12" s="79"/>
    </row>
    <row r="13" spans="1:16" s="53" customFormat="1" ht="13.15" customHeight="1" x14ac:dyDescent="0.25">
      <c r="A13" s="5" t="s">
        <v>36</v>
      </c>
      <c r="B13" s="5" t="s">
        <v>38</v>
      </c>
      <c r="C13" s="2">
        <v>3</v>
      </c>
      <c r="D13" s="2">
        <v>2</v>
      </c>
      <c r="E13" s="2">
        <v>4</v>
      </c>
      <c r="F13" s="2">
        <v>4</v>
      </c>
      <c r="G13" s="7"/>
      <c r="H13" s="5" t="s">
        <v>206</v>
      </c>
      <c r="I13" s="5" t="s">
        <v>52</v>
      </c>
      <c r="J13" s="2">
        <v>3</v>
      </c>
      <c r="K13" s="2">
        <v>0</v>
      </c>
      <c r="L13" s="2">
        <v>3</v>
      </c>
      <c r="M13" s="2">
        <v>4</v>
      </c>
      <c r="O13" s="19"/>
      <c r="P13" s="19"/>
    </row>
    <row r="14" spans="1:16" ht="13.15" customHeight="1" x14ac:dyDescent="0.25">
      <c r="A14" s="5" t="s">
        <v>41</v>
      </c>
      <c r="B14" s="5" t="s">
        <v>39</v>
      </c>
      <c r="C14" s="2">
        <v>4</v>
      </c>
      <c r="D14" s="2">
        <v>0</v>
      </c>
      <c r="E14" s="2">
        <f>C14+(D14/2)</f>
        <v>4</v>
      </c>
      <c r="F14" s="2">
        <v>5</v>
      </c>
      <c r="G14" s="7"/>
      <c r="H14" s="5" t="s">
        <v>44</v>
      </c>
      <c r="I14" s="5" t="s">
        <v>53</v>
      </c>
      <c r="J14" s="2">
        <v>4</v>
      </c>
      <c r="K14" s="2">
        <v>0</v>
      </c>
      <c r="L14" s="2">
        <f t="shared" ref="L14" si="0">J14+(K14/2)</f>
        <v>4</v>
      </c>
      <c r="M14" s="2">
        <v>5</v>
      </c>
    </row>
    <row r="15" spans="1:16" ht="13.15" customHeight="1" x14ac:dyDescent="0.25">
      <c r="A15" s="5" t="s">
        <v>42</v>
      </c>
      <c r="B15" s="5" t="s">
        <v>40</v>
      </c>
      <c r="C15" s="2">
        <v>2</v>
      </c>
      <c r="D15" s="2">
        <v>2</v>
      </c>
      <c r="E15" s="2">
        <v>3</v>
      </c>
      <c r="F15" s="2">
        <v>6</v>
      </c>
      <c r="H15" s="5" t="s">
        <v>46</v>
      </c>
      <c r="I15" s="5" t="s">
        <v>45</v>
      </c>
      <c r="J15" s="2">
        <v>2</v>
      </c>
      <c r="K15" s="2">
        <v>2</v>
      </c>
      <c r="L15" s="2">
        <v>3</v>
      </c>
      <c r="M15" s="2">
        <v>7</v>
      </c>
    </row>
    <row r="16" spans="1:16" ht="13.15" customHeight="1" x14ac:dyDescent="0.25">
      <c r="A16" s="5" t="s">
        <v>12</v>
      </c>
      <c r="B16" s="5" t="s">
        <v>0</v>
      </c>
      <c r="C16" s="2">
        <v>2</v>
      </c>
      <c r="D16" s="2">
        <v>0</v>
      </c>
      <c r="E16" s="2">
        <v>2</v>
      </c>
      <c r="F16" s="2">
        <v>6</v>
      </c>
      <c r="G16" s="16"/>
      <c r="H16" s="5" t="s">
        <v>147</v>
      </c>
      <c r="I16" s="5" t="s">
        <v>1</v>
      </c>
      <c r="J16" s="2">
        <v>3</v>
      </c>
      <c r="K16" s="2">
        <v>0</v>
      </c>
      <c r="L16" s="6">
        <f t="shared" ref="L16" si="1">ROUND(J16+(K16/2),0)</f>
        <v>3</v>
      </c>
      <c r="M16" s="2">
        <v>5</v>
      </c>
      <c r="O16" s="31"/>
      <c r="P16" s="31"/>
    </row>
    <row r="17" spans="1:21" ht="13.15" customHeight="1" x14ac:dyDescent="0.25">
      <c r="A17" s="20" t="s">
        <v>202</v>
      </c>
      <c r="B17" s="20" t="s">
        <v>9</v>
      </c>
      <c r="C17" s="2">
        <v>2</v>
      </c>
      <c r="D17" s="2">
        <v>0</v>
      </c>
      <c r="E17" s="2">
        <f>ROUND(C17+(D17/2),0)</f>
        <v>2</v>
      </c>
      <c r="F17" s="2">
        <v>2</v>
      </c>
      <c r="G17" s="10"/>
      <c r="H17" s="20" t="s">
        <v>203</v>
      </c>
      <c r="I17" s="20" t="s">
        <v>10</v>
      </c>
      <c r="J17" s="2">
        <v>2</v>
      </c>
      <c r="K17" s="2">
        <v>0</v>
      </c>
      <c r="L17" s="2">
        <f>ROUND(J17+(K17/2),0)</f>
        <v>2</v>
      </c>
      <c r="M17" s="2">
        <v>2</v>
      </c>
    </row>
    <row r="18" spans="1:21" s="31" customFormat="1" ht="12" customHeight="1" x14ac:dyDescent="0.25">
      <c r="A18" s="5" t="s">
        <v>204</v>
      </c>
      <c r="B18" s="5" t="s">
        <v>59</v>
      </c>
      <c r="C18" s="2">
        <v>2</v>
      </c>
      <c r="D18" s="2">
        <v>0</v>
      </c>
      <c r="E18" s="27">
        <v>2</v>
      </c>
      <c r="F18" s="2">
        <v>2</v>
      </c>
      <c r="G18" s="19"/>
      <c r="H18" s="5" t="s">
        <v>205</v>
      </c>
      <c r="I18" s="5" t="s">
        <v>60</v>
      </c>
      <c r="J18" s="2">
        <v>2</v>
      </c>
      <c r="K18" s="2">
        <v>0</v>
      </c>
      <c r="L18" s="27">
        <v>2</v>
      </c>
      <c r="M18" s="2">
        <v>2</v>
      </c>
      <c r="O18" s="46"/>
      <c r="P18" s="46"/>
    </row>
    <row r="19" spans="1:21" ht="13.15" customHeight="1" thickBot="1" x14ac:dyDescent="0.3">
      <c r="B19" s="9" t="s">
        <v>55</v>
      </c>
      <c r="C19" s="9">
        <f>SUM(C12:C18)</f>
        <v>18</v>
      </c>
      <c r="D19" s="9">
        <f t="shared" ref="D19:F19" si="2">SUM(D12:D18)</f>
        <v>6</v>
      </c>
      <c r="E19" s="9">
        <f t="shared" si="2"/>
        <v>21</v>
      </c>
      <c r="F19" s="9">
        <f t="shared" si="2"/>
        <v>30</v>
      </c>
      <c r="G19" s="10"/>
      <c r="H19" s="8"/>
      <c r="I19" s="9" t="s">
        <v>55</v>
      </c>
      <c r="J19" s="9">
        <f>SUM(J12:J18)</f>
        <v>19</v>
      </c>
      <c r="K19" s="9">
        <f t="shared" ref="K19:M19" si="3">SUM(K12:K18)</f>
        <v>4</v>
      </c>
      <c r="L19" s="9">
        <f t="shared" si="3"/>
        <v>21</v>
      </c>
      <c r="M19" s="9">
        <f t="shared" si="3"/>
        <v>30</v>
      </c>
      <c r="O19" s="46"/>
      <c r="P19" s="46"/>
    </row>
    <row r="20" spans="1:21" s="46" customFormat="1" ht="13.15" customHeight="1" thickTop="1" x14ac:dyDescent="0.25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O20" s="19"/>
      <c r="P20" s="19"/>
    </row>
    <row r="21" spans="1:21" s="46" customFormat="1" ht="11.25" x14ac:dyDescent="0.25">
      <c r="A21" s="94" t="s">
        <v>138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6"/>
      <c r="O21" s="19"/>
      <c r="P21" s="19"/>
    </row>
    <row r="22" spans="1:21" ht="13.15" customHeight="1" x14ac:dyDescent="0.25">
      <c r="A22" s="94" t="s">
        <v>95</v>
      </c>
      <c r="B22" s="95"/>
      <c r="C22" s="95"/>
      <c r="D22" s="95"/>
      <c r="E22" s="95"/>
      <c r="F22" s="96"/>
      <c r="H22" s="94" t="s">
        <v>96</v>
      </c>
      <c r="I22" s="95"/>
      <c r="J22" s="95"/>
      <c r="K22" s="95"/>
      <c r="L22" s="95"/>
      <c r="M22" s="96"/>
      <c r="P22" s="5"/>
    </row>
    <row r="23" spans="1:21" ht="13.15" customHeight="1" x14ac:dyDescent="0.25">
      <c r="A23" s="1" t="s">
        <v>87</v>
      </c>
      <c r="B23" s="1" t="s">
        <v>88</v>
      </c>
      <c r="C23" s="1" t="s">
        <v>89</v>
      </c>
      <c r="D23" s="1" t="s">
        <v>90</v>
      </c>
      <c r="E23" s="48" t="s">
        <v>91</v>
      </c>
      <c r="F23" s="1" t="s">
        <v>92</v>
      </c>
      <c r="G23" s="29"/>
      <c r="H23" s="1" t="s">
        <v>87</v>
      </c>
      <c r="I23" s="1" t="s">
        <v>88</v>
      </c>
      <c r="J23" s="1" t="s">
        <v>89</v>
      </c>
      <c r="K23" s="1" t="s">
        <v>90</v>
      </c>
      <c r="L23" s="48" t="s">
        <v>91</v>
      </c>
      <c r="M23" s="1" t="s">
        <v>92</v>
      </c>
    </row>
    <row r="24" spans="1:21" ht="13.15" customHeight="1" x14ac:dyDescent="0.25">
      <c r="A24" s="5" t="s">
        <v>158</v>
      </c>
      <c r="B24" s="15" t="s">
        <v>207</v>
      </c>
      <c r="C24" s="2">
        <v>2</v>
      </c>
      <c r="D24" s="2">
        <v>0</v>
      </c>
      <c r="E24" s="2">
        <f t="shared" ref="E24" si="4">ROUND(C24+(D24/2),0)</f>
        <v>2</v>
      </c>
      <c r="F24" s="2">
        <v>2</v>
      </c>
      <c r="G24" s="53"/>
      <c r="H24" s="5" t="s">
        <v>159</v>
      </c>
      <c r="I24" s="5" t="s">
        <v>208</v>
      </c>
      <c r="J24" s="3">
        <v>2</v>
      </c>
      <c r="K24" s="3">
        <v>0</v>
      </c>
      <c r="L24" s="2">
        <f t="shared" ref="L24" si="5">ROUND(J24+(K24/2),0)</f>
        <v>2</v>
      </c>
      <c r="M24" s="3">
        <v>2</v>
      </c>
      <c r="O24" s="46"/>
      <c r="P24" s="46"/>
      <c r="Q24" s="2"/>
      <c r="R24" s="2"/>
    </row>
    <row r="25" spans="1:21" ht="13.15" customHeight="1" x14ac:dyDescent="0.25">
      <c r="A25" s="5" t="s">
        <v>102</v>
      </c>
      <c r="B25" s="5" t="s">
        <v>47</v>
      </c>
      <c r="C25" s="2">
        <v>3</v>
      </c>
      <c r="D25" s="2">
        <v>1</v>
      </c>
      <c r="E25" s="2">
        <v>3</v>
      </c>
      <c r="F25" s="2">
        <v>5</v>
      </c>
      <c r="G25" s="46"/>
      <c r="H25" s="5" t="s">
        <v>126</v>
      </c>
      <c r="I25" s="5" t="s">
        <v>54</v>
      </c>
      <c r="J25" s="2">
        <v>3</v>
      </c>
      <c r="K25" s="17">
        <v>0</v>
      </c>
      <c r="L25" s="2">
        <f>J25+(K25/2)</f>
        <v>3</v>
      </c>
      <c r="M25" s="17">
        <v>5</v>
      </c>
    </row>
    <row r="26" spans="1:21" s="46" customFormat="1" ht="13.15" customHeight="1" x14ac:dyDescent="0.25">
      <c r="A26" s="5" t="s">
        <v>127</v>
      </c>
      <c r="B26" s="5" t="s">
        <v>48</v>
      </c>
      <c r="C26" s="2">
        <v>3</v>
      </c>
      <c r="D26" s="2">
        <v>1</v>
      </c>
      <c r="E26" s="2">
        <v>3</v>
      </c>
      <c r="F26" s="2">
        <v>5</v>
      </c>
      <c r="G26" s="19"/>
      <c r="H26" s="5" t="s">
        <v>128</v>
      </c>
      <c r="I26" s="5" t="s">
        <v>51</v>
      </c>
      <c r="J26" s="2">
        <v>3</v>
      </c>
      <c r="K26" s="2">
        <v>1</v>
      </c>
      <c r="L26" s="2">
        <v>3</v>
      </c>
      <c r="M26" s="2">
        <v>6</v>
      </c>
      <c r="O26" s="19"/>
      <c r="P26" s="19"/>
    </row>
    <row r="27" spans="1:21" ht="12" customHeight="1" x14ac:dyDescent="0.25">
      <c r="A27" s="4" t="s">
        <v>13</v>
      </c>
      <c r="B27" s="4" t="s">
        <v>2</v>
      </c>
      <c r="C27" s="2">
        <v>2</v>
      </c>
      <c r="D27" s="3">
        <v>2</v>
      </c>
      <c r="E27" s="2">
        <v>3</v>
      </c>
      <c r="F27" s="3">
        <v>6</v>
      </c>
      <c r="H27" s="5" t="s">
        <v>129</v>
      </c>
      <c r="I27" s="5" t="s">
        <v>50</v>
      </c>
      <c r="J27" s="3">
        <v>3</v>
      </c>
      <c r="K27" s="3">
        <v>1</v>
      </c>
      <c r="L27" s="2">
        <v>3</v>
      </c>
      <c r="M27" s="3">
        <v>5</v>
      </c>
    </row>
    <row r="28" spans="1:21" ht="13.15" customHeight="1" x14ac:dyDescent="0.25">
      <c r="A28" s="5" t="s">
        <v>22</v>
      </c>
      <c r="B28" s="4" t="s">
        <v>3</v>
      </c>
      <c r="C28" s="2">
        <v>3</v>
      </c>
      <c r="D28" s="2">
        <v>1</v>
      </c>
      <c r="E28" s="6">
        <v>3</v>
      </c>
      <c r="F28" s="3">
        <v>6</v>
      </c>
      <c r="H28" s="4" t="s">
        <v>14</v>
      </c>
      <c r="I28" s="19" t="s">
        <v>31</v>
      </c>
      <c r="J28" s="3">
        <v>3</v>
      </c>
      <c r="K28" s="3">
        <v>1</v>
      </c>
      <c r="L28" s="2">
        <v>3</v>
      </c>
      <c r="M28" s="3">
        <v>5</v>
      </c>
      <c r="O28" s="18"/>
      <c r="P28" s="18"/>
    </row>
    <row r="29" spans="1:21" ht="13.15" customHeight="1" x14ac:dyDescent="0.25">
      <c r="A29" s="5" t="s">
        <v>192</v>
      </c>
      <c r="B29" s="5" t="s">
        <v>49</v>
      </c>
      <c r="C29" s="2">
        <v>4</v>
      </c>
      <c r="D29" s="2">
        <v>0</v>
      </c>
      <c r="E29" s="2">
        <f>C29+(D29/2)</f>
        <v>4</v>
      </c>
      <c r="F29" s="2">
        <v>4</v>
      </c>
      <c r="H29" s="4" t="s">
        <v>23</v>
      </c>
      <c r="I29" s="4" t="s">
        <v>11</v>
      </c>
      <c r="J29" s="2">
        <v>2</v>
      </c>
      <c r="K29" s="2">
        <v>1</v>
      </c>
      <c r="L29" s="6">
        <v>2</v>
      </c>
      <c r="M29" s="3">
        <v>5</v>
      </c>
    </row>
    <row r="30" spans="1:21" s="18" customFormat="1" ht="13.15" customHeight="1" x14ac:dyDescent="0.25">
      <c r="A30" s="5" t="s">
        <v>200</v>
      </c>
      <c r="B30" s="5" t="s">
        <v>141</v>
      </c>
      <c r="C30" s="2">
        <v>2</v>
      </c>
      <c r="D30" s="2">
        <v>0</v>
      </c>
      <c r="E30" s="6">
        <f>ROUND(C30+(D30/2),0)</f>
        <v>2</v>
      </c>
      <c r="F30" s="2">
        <v>2</v>
      </c>
      <c r="G30" s="46"/>
      <c r="H30" s="5" t="s">
        <v>201</v>
      </c>
      <c r="I30" s="5" t="s">
        <v>142</v>
      </c>
      <c r="J30" s="2">
        <v>2</v>
      </c>
      <c r="K30" s="2">
        <v>0</v>
      </c>
      <c r="L30" s="6">
        <f>ROUND(J30+(K30/2),0)</f>
        <v>2</v>
      </c>
      <c r="M30" s="2">
        <v>2</v>
      </c>
      <c r="O30" s="19"/>
      <c r="P30" s="12"/>
    </row>
    <row r="31" spans="1:21" ht="13.15" customHeight="1" thickBot="1" x14ac:dyDescent="0.3">
      <c r="A31" s="4"/>
      <c r="B31" s="9" t="s">
        <v>55</v>
      </c>
      <c r="C31" s="9">
        <f>SUM(C24:C30)</f>
        <v>19</v>
      </c>
      <c r="D31" s="9">
        <f>SUM(D24:D30)</f>
        <v>5</v>
      </c>
      <c r="E31" s="50">
        <f>SUM(E24:E30)</f>
        <v>20</v>
      </c>
      <c r="F31" s="9">
        <f>SUM(F24:F30)</f>
        <v>30</v>
      </c>
      <c r="H31" s="8"/>
      <c r="I31" s="9" t="s">
        <v>55</v>
      </c>
      <c r="J31" s="9">
        <f>SUM(J24:J30)</f>
        <v>18</v>
      </c>
      <c r="K31" s="9">
        <f>SUM(K25:K30)</f>
        <v>4</v>
      </c>
      <c r="L31" s="50">
        <f>SUM(L24:L30)</f>
        <v>18</v>
      </c>
      <c r="M31" s="9">
        <f>SUM(M24:M30)</f>
        <v>30</v>
      </c>
    </row>
    <row r="32" spans="1:21" ht="13.15" customHeight="1" thickTop="1" x14ac:dyDescent="0.25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Q32" s="12"/>
      <c r="R32" s="3"/>
      <c r="S32" s="3"/>
      <c r="T32" s="3"/>
      <c r="U32" s="3"/>
    </row>
    <row r="33" spans="1:16" ht="13.15" customHeight="1" x14ac:dyDescent="0.25">
      <c r="A33" s="94" t="s">
        <v>139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6"/>
    </row>
    <row r="34" spans="1:16" ht="13.15" customHeight="1" x14ac:dyDescent="0.25">
      <c r="A34" s="94" t="s">
        <v>97</v>
      </c>
      <c r="B34" s="95"/>
      <c r="C34" s="95"/>
      <c r="D34" s="95"/>
      <c r="E34" s="95"/>
      <c r="F34" s="96"/>
      <c r="G34" s="12"/>
      <c r="H34" s="94" t="s">
        <v>98</v>
      </c>
      <c r="I34" s="95"/>
      <c r="J34" s="95"/>
      <c r="K34" s="95"/>
      <c r="L34" s="95"/>
      <c r="M34" s="96"/>
      <c r="O34" s="46"/>
      <c r="P34" s="46"/>
    </row>
    <row r="35" spans="1:16" ht="13.15" customHeight="1" x14ac:dyDescent="0.25">
      <c r="A35" s="1" t="s">
        <v>87</v>
      </c>
      <c r="B35" s="1" t="s">
        <v>88</v>
      </c>
      <c r="C35" s="1" t="s">
        <v>89</v>
      </c>
      <c r="D35" s="1" t="s">
        <v>90</v>
      </c>
      <c r="E35" s="48" t="s">
        <v>91</v>
      </c>
      <c r="F35" s="1" t="s">
        <v>92</v>
      </c>
      <c r="G35" s="12"/>
      <c r="H35" s="1" t="s">
        <v>87</v>
      </c>
      <c r="I35" s="1" t="s">
        <v>88</v>
      </c>
      <c r="J35" s="1" t="s">
        <v>89</v>
      </c>
      <c r="K35" s="1" t="s">
        <v>90</v>
      </c>
      <c r="L35" s="48" t="s">
        <v>91</v>
      </c>
      <c r="M35" s="1" t="s">
        <v>92</v>
      </c>
      <c r="O35" s="43"/>
      <c r="P35" s="43"/>
    </row>
    <row r="36" spans="1:16" s="46" customFormat="1" ht="13.15" customHeight="1" x14ac:dyDescent="0.25">
      <c r="A36" s="12" t="s">
        <v>103</v>
      </c>
      <c r="B36" s="5" t="s">
        <v>56</v>
      </c>
      <c r="C36" s="3">
        <v>0</v>
      </c>
      <c r="D36" s="3">
        <v>0</v>
      </c>
      <c r="E36" s="2">
        <f>C36+(D36/2)</f>
        <v>0</v>
      </c>
      <c r="F36" s="3">
        <v>4</v>
      </c>
      <c r="G36" s="12"/>
      <c r="H36" s="12" t="s">
        <v>104</v>
      </c>
      <c r="I36" s="12" t="s">
        <v>61</v>
      </c>
      <c r="J36" s="3">
        <v>3</v>
      </c>
      <c r="K36" s="3">
        <v>1</v>
      </c>
      <c r="L36" s="2">
        <v>3</v>
      </c>
      <c r="M36" s="3">
        <v>6</v>
      </c>
      <c r="O36" s="19"/>
      <c r="P36" s="19"/>
    </row>
    <row r="37" spans="1:16" s="43" customFormat="1" ht="13.15" customHeight="1" x14ac:dyDescent="0.25">
      <c r="A37" s="16" t="s">
        <v>105</v>
      </c>
      <c r="B37" s="16" t="s">
        <v>58</v>
      </c>
      <c r="C37" s="2">
        <v>3</v>
      </c>
      <c r="D37" s="2">
        <v>1</v>
      </c>
      <c r="E37" s="2">
        <v>3</v>
      </c>
      <c r="F37" s="2">
        <v>5</v>
      </c>
      <c r="G37" s="12"/>
      <c r="H37" s="16" t="s">
        <v>106</v>
      </c>
      <c r="I37" s="16" t="s">
        <v>62</v>
      </c>
      <c r="J37" s="2">
        <v>3</v>
      </c>
      <c r="K37" s="2">
        <v>1</v>
      </c>
      <c r="L37" s="2">
        <v>3</v>
      </c>
      <c r="M37" s="3">
        <v>5</v>
      </c>
      <c r="O37" s="19"/>
      <c r="P37" s="19"/>
    </row>
    <row r="38" spans="1:16" ht="13.15" customHeight="1" x14ac:dyDescent="0.25">
      <c r="A38" s="5" t="s">
        <v>148</v>
      </c>
      <c r="B38" s="5" t="s">
        <v>136</v>
      </c>
      <c r="C38" s="2">
        <v>2</v>
      </c>
      <c r="D38" s="2">
        <v>1</v>
      </c>
      <c r="E38" s="2">
        <v>2</v>
      </c>
      <c r="F38" s="2">
        <v>4</v>
      </c>
      <c r="G38" s="12"/>
      <c r="H38" s="16" t="s">
        <v>33</v>
      </c>
      <c r="I38" s="12" t="s">
        <v>5</v>
      </c>
      <c r="J38" s="2">
        <v>3</v>
      </c>
      <c r="K38" s="2">
        <v>1</v>
      </c>
      <c r="L38" s="2">
        <v>3</v>
      </c>
      <c r="M38" s="2">
        <v>5</v>
      </c>
      <c r="O38" s="28"/>
      <c r="P38" s="30"/>
    </row>
    <row r="39" spans="1:16" ht="13.15" customHeight="1" x14ac:dyDescent="0.25">
      <c r="A39" s="12" t="s">
        <v>229</v>
      </c>
      <c r="B39" s="12" t="s">
        <v>6</v>
      </c>
      <c r="C39" s="2">
        <v>3</v>
      </c>
      <c r="D39" s="2">
        <v>1</v>
      </c>
      <c r="E39" s="2">
        <v>3</v>
      </c>
      <c r="F39" s="2">
        <v>5</v>
      </c>
      <c r="G39" s="12"/>
      <c r="H39" s="5" t="s">
        <v>150</v>
      </c>
      <c r="I39" s="5" t="s">
        <v>151</v>
      </c>
      <c r="J39" s="2">
        <v>2</v>
      </c>
      <c r="K39" s="2">
        <v>0</v>
      </c>
      <c r="L39" s="2">
        <v>2</v>
      </c>
      <c r="M39" s="2">
        <v>2</v>
      </c>
      <c r="O39" s="28"/>
      <c r="P39" s="30"/>
    </row>
    <row r="40" spans="1:16" s="28" customFormat="1" ht="12" customHeight="1" x14ac:dyDescent="0.25">
      <c r="A40" s="12" t="s">
        <v>149</v>
      </c>
      <c r="B40" s="4" t="s">
        <v>152</v>
      </c>
      <c r="C40" s="2">
        <v>2</v>
      </c>
      <c r="D40" s="2">
        <v>0</v>
      </c>
      <c r="E40" s="2">
        <v>2</v>
      </c>
      <c r="F40" s="2">
        <v>2</v>
      </c>
      <c r="G40" s="12"/>
      <c r="H40" s="5" t="s">
        <v>226</v>
      </c>
      <c r="I40" s="5" t="s">
        <v>160</v>
      </c>
      <c r="J40" s="2">
        <v>2</v>
      </c>
      <c r="K40" s="2">
        <v>0</v>
      </c>
      <c r="L40" s="2">
        <f t="shared" ref="L40" si="6">J40+(K40/2)</f>
        <v>2</v>
      </c>
      <c r="M40" s="2">
        <v>2</v>
      </c>
      <c r="O40" s="19"/>
      <c r="P40" s="12"/>
    </row>
    <row r="41" spans="1:16" s="28" customFormat="1" ht="12" customHeight="1" x14ac:dyDescent="0.25">
      <c r="A41" s="12"/>
      <c r="B41" s="8" t="s">
        <v>101</v>
      </c>
      <c r="C41" s="2">
        <v>3</v>
      </c>
      <c r="D41" s="2">
        <v>1</v>
      </c>
      <c r="E41" s="2">
        <v>3</v>
      </c>
      <c r="F41" s="2">
        <v>4</v>
      </c>
      <c r="G41" s="12"/>
      <c r="I41" s="8" t="s">
        <v>101</v>
      </c>
      <c r="J41" s="27">
        <v>3</v>
      </c>
      <c r="K41" s="27">
        <v>1</v>
      </c>
      <c r="L41" s="27">
        <v>3</v>
      </c>
      <c r="M41" s="27">
        <v>4</v>
      </c>
      <c r="O41" s="19"/>
      <c r="P41" s="5"/>
    </row>
    <row r="42" spans="1:16" ht="13.15" customHeight="1" x14ac:dyDescent="0.25">
      <c r="A42" s="12"/>
      <c r="B42" s="8" t="s">
        <v>101</v>
      </c>
      <c r="C42" s="2">
        <v>3</v>
      </c>
      <c r="D42" s="2">
        <v>1</v>
      </c>
      <c r="E42" s="2">
        <v>3</v>
      </c>
      <c r="F42" s="2">
        <v>4</v>
      </c>
      <c r="G42" s="58"/>
      <c r="H42" s="5"/>
      <c r="I42" s="8" t="s">
        <v>101</v>
      </c>
      <c r="J42" s="27">
        <v>3</v>
      </c>
      <c r="K42" s="27">
        <v>1</v>
      </c>
      <c r="L42" s="27">
        <v>3</v>
      </c>
      <c r="M42" s="27">
        <v>4</v>
      </c>
      <c r="P42" s="5"/>
    </row>
    <row r="43" spans="1:16" ht="13.15" customHeight="1" x14ac:dyDescent="0.25">
      <c r="A43" s="29"/>
      <c r="B43" s="33" t="s">
        <v>63</v>
      </c>
      <c r="C43" s="34">
        <v>2</v>
      </c>
      <c r="D43" s="34">
        <v>0</v>
      </c>
      <c r="E43" s="51">
        <f t="shared" ref="E43" si="7">C43+(D43/2)</f>
        <v>2</v>
      </c>
      <c r="F43" s="34">
        <v>2</v>
      </c>
      <c r="G43" s="38"/>
      <c r="H43" s="24"/>
      <c r="I43" s="33" t="s">
        <v>63</v>
      </c>
      <c r="J43" s="34">
        <v>2</v>
      </c>
      <c r="K43" s="34">
        <v>0</v>
      </c>
      <c r="L43" s="51">
        <f>J43+(K43/2)</f>
        <v>2</v>
      </c>
      <c r="M43" s="34">
        <v>2</v>
      </c>
      <c r="P43" s="12"/>
    </row>
    <row r="44" spans="1:16" ht="13.15" customHeight="1" x14ac:dyDescent="0.25">
      <c r="A44" s="29"/>
      <c r="B44" s="9" t="s">
        <v>55</v>
      </c>
      <c r="C44" s="32">
        <f>SUM(C36:C43)</f>
        <v>18</v>
      </c>
      <c r="D44" s="32">
        <f>SUM(D36:D43)</f>
        <v>5</v>
      </c>
      <c r="E44" s="32">
        <f>SUM(E37:E43)</f>
        <v>18</v>
      </c>
      <c r="F44" s="32">
        <f>SUM(F36:F43)</f>
        <v>30</v>
      </c>
      <c r="G44" s="38"/>
      <c r="H44" s="24"/>
      <c r="I44" s="55" t="s">
        <v>55</v>
      </c>
      <c r="J44" s="32">
        <f>SUM(J36:J43)</f>
        <v>21</v>
      </c>
      <c r="K44" s="32">
        <f>SUM(K36:K43)</f>
        <v>5</v>
      </c>
      <c r="L44" s="32">
        <f>SUM(L36:L43)</f>
        <v>21</v>
      </c>
      <c r="M44" s="32">
        <f>SUM(M36:M43)</f>
        <v>30</v>
      </c>
      <c r="O44" s="46"/>
      <c r="P44" s="12"/>
    </row>
    <row r="45" spans="1:16" ht="13.15" customHeight="1" x14ac:dyDescent="0.25">
      <c r="A45" s="29"/>
      <c r="B45" s="32"/>
      <c r="C45" s="32"/>
      <c r="D45" s="32"/>
      <c r="E45" s="32"/>
      <c r="F45" s="32"/>
      <c r="G45" s="38"/>
      <c r="H45" s="12"/>
      <c r="I45" s="53"/>
      <c r="J45" s="3"/>
      <c r="K45" s="3"/>
      <c r="L45" s="2"/>
      <c r="M45" s="3"/>
      <c r="O45" s="43"/>
      <c r="P45" s="5"/>
    </row>
    <row r="46" spans="1:16" s="46" customFormat="1" ht="13.15" customHeight="1" x14ac:dyDescent="0.25">
      <c r="A46" s="103" t="s">
        <v>64</v>
      </c>
      <c r="B46" s="104"/>
      <c r="C46" s="104"/>
      <c r="D46" s="104"/>
      <c r="E46" s="104"/>
      <c r="F46" s="105"/>
      <c r="G46" s="38"/>
      <c r="H46" s="103" t="s">
        <v>64</v>
      </c>
      <c r="I46" s="104"/>
      <c r="J46" s="104"/>
      <c r="K46" s="104"/>
      <c r="L46" s="104"/>
      <c r="M46" s="105"/>
      <c r="O46" s="43"/>
      <c r="P46" s="43"/>
    </row>
    <row r="47" spans="1:16" s="43" customFormat="1" ht="13.15" customHeight="1" x14ac:dyDescent="0.25">
      <c r="A47" s="12" t="s">
        <v>34</v>
      </c>
      <c r="B47" s="16" t="s">
        <v>35</v>
      </c>
      <c r="C47" s="2">
        <v>3</v>
      </c>
      <c r="D47" s="2">
        <v>1</v>
      </c>
      <c r="E47" s="2">
        <v>3</v>
      </c>
      <c r="F47" s="2">
        <v>4</v>
      </c>
      <c r="G47" s="5"/>
      <c r="H47" s="12" t="s">
        <v>15</v>
      </c>
      <c r="I47" s="53" t="s">
        <v>7</v>
      </c>
      <c r="J47" s="2">
        <v>3</v>
      </c>
      <c r="K47" s="2">
        <v>1</v>
      </c>
      <c r="L47" s="2">
        <v>3</v>
      </c>
      <c r="M47" s="2">
        <v>4</v>
      </c>
    </row>
    <row r="48" spans="1:16" s="43" customFormat="1" ht="13.15" customHeight="1" x14ac:dyDescent="0.25">
      <c r="A48" s="5" t="s">
        <v>16</v>
      </c>
      <c r="B48" s="4" t="s">
        <v>30</v>
      </c>
      <c r="C48" s="2">
        <v>3</v>
      </c>
      <c r="D48" s="2">
        <v>1</v>
      </c>
      <c r="E48" s="2">
        <v>3</v>
      </c>
      <c r="F48" s="2">
        <v>4</v>
      </c>
      <c r="G48" s="45"/>
      <c r="H48" s="12" t="s">
        <v>19</v>
      </c>
      <c r="I48" s="12" t="s">
        <v>4</v>
      </c>
      <c r="J48" s="2">
        <v>3</v>
      </c>
      <c r="K48" s="2">
        <v>1</v>
      </c>
      <c r="L48" s="2">
        <v>3</v>
      </c>
      <c r="M48" s="2">
        <v>4</v>
      </c>
      <c r="O48" s="19"/>
      <c r="P48" s="19"/>
    </row>
    <row r="49" spans="1:16" s="43" customFormat="1" ht="13.15" customHeight="1" x14ac:dyDescent="0.25">
      <c r="A49" s="5" t="s">
        <v>17</v>
      </c>
      <c r="B49" s="46" t="s">
        <v>26</v>
      </c>
      <c r="C49" s="2">
        <v>3</v>
      </c>
      <c r="D49" s="2">
        <v>1</v>
      </c>
      <c r="E49" s="2">
        <v>3</v>
      </c>
      <c r="F49" s="2">
        <v>4</v>
      </c>
      <c r="G49" s="45"/>
      <c r="H49" s="12" t="s">
        <v>20</v>
      </c>
      <c r="I49" s="53" t="s">
        <v>28</v>
      </c>
      <c r="J49" s="3">
        <v>3</v>
      </c>
      <c r="K49" s="2">
        <v>1</v>
      </c>
      <c r="L49" s="2">
        <v>3</v>
      </c>
      <c r="M49" s="2">
        <v>4</v>
      </c>
      <c r="O49" s="53"/>
      <c r="P49" s="53"/>
    </row>
    <row r="50" spans="1:16" ht="13.15" customHeight="1" x14ac:dyDescent="0.25">
      <c r="A50" s="5" t="s">
        <v>18</v>
      </c>
      <c r="B50" s="46" t="s">
        <v>27</v>
      </c>
      <c r="C50" s="2">
        <v>3</v>
      </c>
      <c r="D50" s="2">
        <v>1</v>
      </c>
      <c r="E50" s="2">
        <v>3</v>
      </c>
      <c r="F50" s="2">
        <v>4</v>
      </c>
      <c r="G50" s="45"/>
      <c r="H50" s="12" t="s">
        <v>21</v>
      </c>
      <c r="I50" s="53" t="s">
        <v>29</v>
      </c>
      <c r="J50" s="3">
        <v>3</v>
      </c>
      <c r="K50" s="2">
        <v>1</v>
      </c>
      <c r="L50" s="2">
        <v>3</v>
      </c>
      <c r="M50" s="2">
        <v>4</v>
      </c>
      <c r="O50" s="24"/>
      <c r="P50" s="24"/>
    </row>
    <row r="51" spans="1:16" s="53" customFormat="1" ht="13.15" customHeight="1" x14ac:dyDescent="0.25">
      <c r="A51" s="12" t="s">
        <v>24</v>
      </c>
      <c r="B51" s="4" t="s">
        <v>32</v>
      </c>
      <c r="C51" s="2">
        <v>3</v>
      </c>
      <c r="D51" s="2">
        <v>1</v>
      </c>
      <c r="E51" s="2">
        <v>3</v>
      </c>
      <c r="F51" s="2">
        <v>4</v>
      </c>
      <c r="H51" s="12" t="s">
        <v>25</v>
      </c>
      <c r="I51" s="53" t="s">
        <v>213</v>
      </c>
      <c r="J51" s="3">
        <v>3</v>
      </c>
      <c r="K51" s="2">
        <v>1</v>
      </c>
      <c r="L51" s="2">
        <v>3</v>
      </c>
      <c r="M51" s="2">
        <v>4</v>
      </c>
      <c r="O51" s="24"/>
      <c r="P51" s="24"/>
    </row>
    <row r="52" spans="1:16" s="24" customFormat="1" ht="13.15" customHeight="1" x14ac:dyDescent="0.25">
      <c r="A52" s="29"/>
      <c r="B52" s="28"/>
      <c r="C52" s="27"/>
      <c r="D52" s="27"/>
      <c r="E52" s="27"/>
      <c r="F52" s="27"/>
      <c r="G52" s="46"/>
      <c r="H52" s="29"/>
      <c r="I52" s="29"/>
      <c r="J52" s="27"/>
      <c r="K52" s="25"/>
      <c r="L52" s="27"/>
      <c r="M52" s="25"/>
    </row>
    <row r="53" spans="1:16" s="24" customFormat="1" ht="13.15" customHeight="1" x14ac:dyDescent="0.25">
      <c r="A53" s="85" t="s">
        <v>71</v>
      </c>
      <c r="B53" s="86"/>
      <c r="C53" s="86"/>
      <c r="D53" s="86"/>
      <c r="E53" s="86"/>
      <c r="F53" s="87"/>
      <c r="G53" s="39"/>
      <c r="H53" s="85" t="s">
        <v>71</v>
      </c>
      <c r="I53" s="86"/>
      <c r="J53" s="86"/>
      <c r="K53" s="86"/>
      <c r="L53" s="86"/>
      <c r="M53" s="87"/>
    </row>
    <row r="54" spans="1:16" s="24" customFormat="1" ht="13.15" customHeight="1" x14ac:dyDescent="0.25">
      <c r="A54" s="35" t="s">
        <v>154</v>
      </c>
      <c r="B54" s="26" t="s">
        <v>67</v>
      </c>
      <c r="C54" s="27">
        <v>2</v>
      </c>
      <c r="D54" s="27">
        <v>0</v>
      </c>
      <c r="E54" s="27">
        <f>ROUND(C54+(D54/2),0)</f>
        <v>2</v>
      </c>
      <c r="F54" s="27">
        <v>2</v>
      </c>
      <c r="G54" s="38"/>
      <c r="H54" s="26" t="s">
        <v>155</v>
      </c>
      <c r="I54" s="26" t="s">
        <v>134</v>
      </c>
      <c r="J54" s="27">
        <v>2</v>
      </c>
      <c r="K54" s="27">
        <v>0</v>
      </c>
      <c r="L54" s="27">
        <f t="shared" ref="L54:L56" si="8">ROUND(J54+(K54/2),0)</f>
        <v>2</v>
      </c>
      <c r="M54" s="27">
        <v>2</v>
      </c>
    </row>
    <row r="55" spans="1:16" s="24" customFormat="1" ht="12" customHeight="1" x14ac:dyDescent="0.25">
      <c r="A55" s="35" t="s">
        <v>144</v>
      </c>
      <c r="B55" s="26" t="s">
        <v>65</v>
      </c>
      <c r="C55" s="27">
        <v>2</v>
      </c>
      <c r="D55" s="27">
        <v>0</v>
      </c>
      <c r="E55" s="27">
        <f>ROUND(C55+(D55/2),0)</f>
        <v>2</v>
      </c>
      <c r="F55" s="27">
        <v>2</v>
      </c>
      <c r="G55" s="40"/>
      <c r="H55" s="26" t="s">
        <v>156</v>
      </c>
      <c r="I55" s="26" t="s">
        <v>135</v>
      </c>
      <c r="J55" s="27">
        <v>2</v>
      </c>
      <c r="K55" s="27">
        <v>0</v>
      </c>
      <c r="L55" s="27">
        <f t="shared" si="8"/>
        <v>2</v>
      </c>
      <c r="M55" s="27">
        <v>2</v>
      </c>
      <c r="N55" s="25"/>
    </row>
    <row r="56" spans="1:16" s="24" customFormat="1" ht="12" customHeight="1" x14ac:dyDescent="0.25">
      <c r="A56" s="16" t="s">
        <v>153</v>
      </c>
      <c r="B56" s="16" t="s">
        <v>66</v>
      </c>
      <c r="C56" s="2">
        <v>2</v>
      </c>
      <c r="D56" s="2">
        <v>0</v>
      </c>
      <c r="E56" s="27">
        <f>ROUND(C56+(D56/2),0)</f>
        <v>2</v>
      </c>
      <c r="F56" s="2">
        <v>2</v>
      </c>
      <c r="G56" s="40"/>
      <c r="H56" s="26" t="s">
        <v>157</v>
      </c>
      <c r="I56" s="26" t="s">
        <v>68</v>
      </c>
      <c r="J56" s="27">
        <v>2</v>
      </c>
      <c r="K56" s="27">
        <v>0</v>
      </c>
      <c r="L56" s="27">
        <f t="shared" si="8"/>
        <v>2</v>
      </c>
      <c r="M56" s="27">
        <v>2</v>
      </c>
      <c r="N56" s="25"/>
      <c r="O56" s="19"/>
      <c r="P56" s="19" t="s">
        <v>8</v>
      </c>
    </row>
    <row r="57" spans="1:16" s="24" customFormat="1" ht="12" customHeight="1" x14ac:dyDescent="0.25">
      <c r="A57" s="16" t="s">
        <v>69</v>
      </c>
      <c r="B57" s="16"/>
      <c r="C57" s="16"/>
      <c r="D57" s="16"/>
      <c r="E57" s="16"/>
      <c r="F57" s="16"/>
      <c r="G57" s="40"/>
      <c r="H57" s="16"/>
      <c r="I57" s="16"/>
      <c r="J57" s="16"/>
      <c r="K57" s="16"/>
      <c r="L57" s="16"/>
      <c r="M57" s="16"/>
      <c r="N57" s="25"/>
      <c r="O57" s="19"/>
      <c r="P57" s="19"/>
    </row>
    <row r="58" spans="1:16" ht="13.15" customHeight="1" x14ac:dyDescent="0.25">
      <c r="A58" s="57" t="s">
        <v>70</v>
      </c>
      <c r="B58" s="57"/>
      <c r="C58" s="57"/>
      <c r="D58" s="57"/>
      <c r="E58" s="57"/>
      <c r="F58" s="57"/>
      <c r="G58" s="16"/>
      <c r="H58" s="57"/>
      <c r="I58" s="57"/>
      <c r="J58" s="57"/>
      <c r="K58" s="57"/>
      <c r="L58" s="57"/>
      <c r="M58" s="57"/>
    </row>
    <row r="59" spans="1:16" ht="13.15" customHeight="1" x14ac:dyDescent="0.25">
      <c r="G59" s="57"/>
    </row>
    <row r="60" spans="1:16" ht="13.15" customHeight="1" x14ac:dyDescent="0.25">
      <c r="A60" s="94" t="s">
        <v>140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6"/>
      <c r="O60" s="43"/>
    </row>
    <row r="61" spans="1:16" ht="13.15" customHeight="1" x14ac:dyDescent="0.25">
      <c r="A61" s="94" t="s">
        <v>100</v>
      </c>
      <c r="B61" s="95"/>
      <c r="C61" s="95"/>
      <c r="D61" s="95"/>
      <c r="E61" s="95"/>
      <c r="F61" s="95"/>
      <c r="G61" s="75"/>
      <c r="H61" s="95" t="s">
        <v>99</v>
      </c>
      <c r="I61" s="95"/>
      <c r="J61" s="95"/>
      <c r="K61" s="95"/>
      <c r="L61" s="95"/>
      <c r="M61" s="96"/>
    </row>
    <row r="62" spans="1:16" ht="13.15" customHeight="1" x14ac:dyDescent="0.25">
      <c r="A62" s="1" t="s">
        <v>87</v>
      </c>
      <c r="B62" s="1" t="s">
        <v>88</v>
      </c>
      <c r="C62" s="1" t="s">
        <v>89</v>
      </c>
      <c r="D62" s="1" t="s">
        <v>90</v>
      </c>
      <c r="E62" s="48" t="s">
        <v>91</v>
      </c>
      <c r="F62" s="73" t="s">
        <v>92</v>
      </c>
      <c r="G62" s="72"/>
      <c r="H62" s="74" t="s">
        <v>87</v>
      </c>
      <c r="I62" s="1" t="s">
        <v>88</v>
      </c>
      <c r="J62" s="1" t="s">
        <v>89</v>
      </c>
      <c r="K62" s="1" t="s">
        <v>90</v>
      </c>
      <c r="L62" s="48" t="s">
        <v>91</v>
      </c>
      <c r="M62" s="1" t="s">
        <v>92</v>
      </c>
      <c r="N62" s="43"/>
    </row>
    <row r="63" spans="1:16" ht="13.15" customHeight="1" x14ac:dyDescent="0.25">
      <c r="A63" s="5" t="s">
        <v>107</v>
      </c>
      <c r="B63" s="5" t="s">
        <v>57</v>
      </c>
      <c r="C63" s="2">
        <v>0</v>
      </c>
      <c r="D63" s="2">
        <v>0</v>
      </c>
      <c r="E63" s="2">
        <f>C63+(D63/2)</f>
        <v>0</v>
      </c>
      <c r="F63" s="2">
        <v>5</v>
      </c>
      <c r="G63" s="75"/>
      <c r="H63" s="5" t="s">
        <v>162</v>
      </c>
      <c r="I63" s="5" t="s">
        <v>215</v>
      </c>
      <c r="J63" s="2">
        <v>0</v>
      </c>
      <c r="K63" s="2">
        <v>2</v>
      </c>
      <c r="L63" s="2">
        <v>1</v>
      </c>
      <c r="M63" s="2">
        <v>10</v>
      </c>
      <c r="O63" s="53"/>
      <c r="P63" s="53"/>
    </row>
    <row r="64" spans="1:16" ht="13.15" customHeight="1" x14ac:dyDescent="0.25">
      <c r="A64" s="36" t="s">
        <v>216</v>
      </c>
      <c r="B64" s="53" t="s">
        <v>161</v>
      </c>
      <c r="C64" s="2">
        <v>0</v>
      </c>
      <c r="D64" s="2">
        <v>2</v>
      </c>
      <c r="E64" s="2">
        <v>1</v>
      </c>
      <c r="F64" s="3">
        <v>5</v>
      </c>
      <c r="G64" s="72"/>
      <c r="O64" s="53"/>
      <c r="P64" s="53"/>
    </row>
    <row r="65" spans="1:16" s="53" customFormat="1" ht="13.15" customHeight="1" x14ac:dyDescent="0.25">
      <c r="A65" s="36"/>
      <c r="C65" s="2"/>
      <c r="D65" s="2"/>
      <c r="E65" s="2"/>
      <c r="F65" s="3"/>
      <c r="G65" s="72"/>
      <c r="H65" s="5"/>
      <c r="I65" s="5"/>
      <c r="J65" s="2"/>
      <c r="K65" s="2"/>
      <c r="L65" s="2"/>
      <c r="M65" s="2"/>
    </row>
    <row r="66" spans="1:16" s="53" customFormat="1" ht="13.15" customHeight="1" x14ac:dyDescent="0.25">
      <c r="A66" s="36"/>
      <c r="B66" s="76" t="s">
        <v>217</v>
      </c>
      <c r="C66" s="77">
        <v>0</v>
      </c>
      <c r="D66" s="77">
        <v>15</v>
      </c>
      <c r="E66" s="77">
        <v>7</v>
      </c>
      <c r="F66" s="78">
        <v>15</v>
      </c>
      <c r="G66" s="72"/>
      <c r="H66" s="5"/>
      <c r="I66" s="76" t="s">
        <v>217</v>
      </c>
      <c r="J66" s="77">
        <v>0</v>
      </c>
      <c r="K66" s="77">
        <v>15</v>
      </c>
      <c r="L66" s="77">
        <v>7</v>
      </c>
      <c r="M66" s="78">
        <v>15</v>
      </c>
      <c r="O66" s="19"/>
      <c r="P66" s="19"/>
    </row>
    <row r="67" spans="1:16" s="53" customFormat="1" ht="13.15" customHeight="1" x14ac:dyDescent="0.25">
      <c r="A67" s="36"/>
      <c r="B67" s="76" t="s">
        <v>218</v>
      </c>
      <c r="C67" s="77">
        <v>5</v>
      </c>
      <c r="D67" s="77">
        <v>0</v>
      </c>
      <c r="E67" s="77">
        <v>5</v>
      </c>
      <c r="F67" s="78">
        <v>5</v>
      </c>
      <c r="G67" s="72"/>
      <c r="H67" s="5"/>
      <c r="I67" s="76" t="s">
        <v>218</v>
      </c>
      <c r="J67" s="77">
        <v>5</v>
      </c>
      <c r="K67" s="77">
        <v>0</v>
      </c>
      <c r="L67" s="77">
        <v>5</v>
      </c>
      <c r="M67" s="78">
        <v>5</v>
      </c>
      <c r="O67" s="19"/>
      <c r="P67" s="19"/>
    </row>
    <row r="68" spans="1:16" ht="13.15" customHeight="1" x14ac:dyDescent="0.25">
      <c r="B68" s="11" t="s">
        <v>163</v>
      </c>
      <c r="C68" s="2">
        <v>3</v>
      </c>
      <c r="D68" s="2">
        <v>0</v>
      </c>
      <c r="E68" s="2">
        <f>C68+(D68/2)</f>
        <v>3</v>
      </c>
      <c r="F68" s="3">
        <v>5</v>
      </c>
      <c r="G68" s="43"/>
      <c r="H68" s="5"/>
      <c r="I68" s="11" t="s">
        <v>163</v>
      </c>
      <c r="J68" s="2">
        <v>3</v>
      </c>
      <c r="K68" s="2">
        <v>0</v>
      </c>
      <c r="L68" s="2">
        <v>3</v>
      </c>
      <c r="M68" s="2">
        <v>5</v>
      </c>
      <c r="O68" s="53"/>
      <c r="P68" s="53"/>
    </row>
    <row r="69" spans="1:16" ht="13.15" customHeight="1" x14ac:dyDescent="0.25">
      <c r="A69" s="5"/>
      <c r="B69" s="11" t="s">
        <v>164</v>
      </c>
      <c r="C69" s="2">
        <v>3</v>
      </c>
      <c r="D69" s="2">
        <v>0</v>
      </c>
      <c r="E69" s="2">
        <f>C69+(D69/2)</f>
        <v>3</v>
      </c>
      <c r="F69" s="3">
        <v>5</v>
      </c>
      <c r="G69" s="43"/>
      <c r="H69" s="16"/>
      <c r="I69" s="11" t="s">
        <v>164</v>
      </c>
      <c r="J69" s="2">
        <v>3</v>
      </c>
      <c r="K69" s="2">
        <v>0</v>
      </c>
      <c r="L69" s="2">
        <f t="shared" ref="L69:L71" si="9">J69+(K69/2)</f>
        <v>3</v>
      </c>
      <c r="M69" s="2">
        <v>5</v>
      </c>
      <c r="P69" s="47"/>
    </row>
    <row r="70" spans="1:16" s="53" customFormat="1" ht="13.15" customHeight="1" x14ac:dyDescent="0.25">
      <c r="A70" s="5"/>
      <c r="B70" s="11" t="s">
        <v>165</v>
      </c>
      <c r="C70" s="3">
        <v>3</v>
      </c>
      <c r="D70" s="2">
        <v>0</v>
      </c>
      <c r="E70" s="2">
        <f>C70+(D70/2)</f>
        <v>3</v>
      </c>
      <c r="F70" s="3">
        <v>5</v>
      </c>
      <c r="G70" s="19"/>
      <c r="H70" s="5"/>
      <c r="I70" s="11" t="s">
        <v>165</v>
      </c>
      <c r="J70" s="2">
        <v>3</v>
      </c>
      <c r="K70" s="2">
        <v>0</v>
      </c>
      <c r="L70" s="2">
        <f t="shared" si="9"/>
        <v>3</v>
      </c>
      <c r="M70" s="2">
        <v>5</v>
      </c>
      <c r="O70" s="19"/>
      <c r="P70" s="19"/>
    </row>
    <row r="71" spans="1:16" ht="13.15" customHeight="1" x14ac:dyDescent="0.25">
      <c r="A71" s="4"/>
      <c r="B71" s="11" t="s">
        <v>166</v>
      </c>
      <c r="C71" s="2">
        <v>3</v>
      </c>
      <c r="D71" s="2">
        <v>0</v>
      </c>
      <c r="E71" s="2">
        <f>C71+(D71/2)</f>
        <v>3</v>
      </c>
      <c r="F71" s="3">
        <v>5</v>
      </c>
      <c r="H71" s="5"/>
      <c r="I71" s="11" t="s">
        <v>166</v>
      </c>
      <c r="J71" s="6">
        <v>3</v>
      </c>
      <c r="K71" s="2">
        <v>0</v>
      </c>
      <c r="L71" s="2">
        <f t="shared" si="9"/>
        <v>3</v>
      </c>
      <c r="M71" s="6">
        <v>5</v>
      </c>
    </row>
    <row r="72" spans="1:16" ht="13.15" customHeight="1" x14ac:dyDescent="0.25">
      <c r="A72" s="4"/>
      <c r="E72" s="19"/>
      <c r="F72" s="19"/>
      <c r="H72" s="5"/>
      <c r="I72" s="11"/>
      <c r="J72" s="6"/>
      <c r="K72" s="2"/>
      <c r="L72" s="2"/>
      <c r="M72" s="6"/>
    </row>
    <row r="73" spans="1:16" ht="13.15" customHeight="1" x14ac:dyDescent="0.25">
      <c r="A73" s="4"/>
      <c r="B73" s="9" t="s">
        <v>167</v>
      </c>
      <c r="C73" s="14">
        <f t="shared" ref="C73:E73" si="10">SUM(C63:C67)</f>
        <v>5</v>
      </c>
      <c r="D73" s="14">
        <f t="shared" si="10"/>
        <v>17</v>
      </c>
      <c r="E73" s="14">
        <f t="shared" si="10"/>
        <v>13</v>
      </c>
      <c r="F73" s="14">
        <f>SUM(F63:F67)</f>
        <v>30</v>
      </c>
      <c r="H73" s="13"/>
      <c r="I73" s="9" t="s">
        <v>167</v>
      </c>
      <c r="J73" s="14">
        <f t="shared" ref="J73:L73" si="11">SUM(J63:J67)</f>
        <v>5</v>
      </c>
      <c r="K73" s="14">
        <f t="shared" si="11"/>
        <v>17</v>
      </c>
      <c r="L73" s="14">
        <f t="shared" si="11"/>
        <v>13</v>
      </c>
      <c r="M73" s="14">
        <f>SUM(M63:M67)</f>
        <v>30</v>
      </c>
    </row>
    <row r="74" spans="1:16" ht="13.15" customHeight="1" x14ac:dyDescent="0.25">
      <c r="A74" s="4"/>
      <c r="B74" s="55" t="s">
        <v>168</v>
      </c>
      <c r="C74" s="56">
        <f t="shared" ref="C74:E74" si="12">SUM(C63,C64,C68,C69,C70,C71)</f>
        <v>12</v>
      </c>
      <c r="D74" s="56">
        <f t="shared" si="12"/>
        <v>2</v>
      </c>
      <c r="E74" s="56">
        <f t="shared" si="12"/>
        <v>13</v>
      </c>
      <c r="F74" s="56">
        <f>SUM(F63,F64,F68,F69,F70,F71)</f>
        <v>30</v>
      </c>
      <c r="G74" s="53"/>
      <c r="H74" s="13"/>
      <c r="I74" s="55" t="s">
        <v>168</v>
      </c>
      <c r="J74" s="56">
        <f t="shared" ref="J74:K74" si="13">SUM(J63,J68,J69,J70,J71)</f>
        <v>12</v>
      </c>
      <c r="K74" s="56">
        <f t="shared" si="13"/>
        <v>2</v>
      </c>
      <c r="L74" s="56">
        <f>SUM(L63,L68,L69,L70,L71)</f>
        <v>13</v>
      </c>
      <c r="M74" s="56">
        <f>SUM(M63,M68,M69,M70,M71)</f>
        <v>30</v>
      </c>
    </row>
    <row r="75" spans="1:16" ht="13.15" customHeight="1" x14ac:dyDescent="0.25">
      <c r="P75" s="46"/>
    </row>
    <row r="76" spans="1:16" ht="13.15" customHeight="1" x14ac:dyDescent="0.25">
      <c r="A76" s="103" t="s">
        <v>64</v>
      </c>
      <c r="B76" s="104"/>
      <c r="C76" s="104"/>
      <c r="D76" s="104"/>
      <c r="E76" s="104"/>
      <c r="F76" s="105"/>
      <c r="H76" s="103" t="s">
        <v>64</v>
      </c>
      <c r="I76" s="104"/>
      <c r="J76" s="104"/>
      <c r="K76" s="104"/>
      <c r="L76" s="104"/>
      <c r="M76" s="105"/>
    </row>
    <row r="77" spans="1:16" ht="13.15" customHeight="1" x14ac:dyDescent="0.25">
      <c r="A77" s="36"/>
      <c r="B77" s="53"/>
      <c r="G77" s="10"/>
      <c r="H77" s="44"/>
    </row>
    <row r="78" spans="1:16" ht="13.15" customHeight="1" x14ac:dyDescent="0.25">
      <c r="H78" s="5" t="s">
        <v>108</v>
      </c>
      <c r="I78" s="4" t="s">
        <v>86</v>
      </c>
      <c r="J78" s="3">
        <v>3</v>
      </c>
      <c r="K78" s="3">
        <v>0</v>
      </c>
      <c r="L78" s="2">
        <f>J78+(K78/2)</f>
        <v>3</v>
      </c>
      <c r="M78" s="3">
        <v>5</v>
      </c>
    </row>
    <row r="79" spans="1:16" ht="13.15" customHeight="1" x14ac:dyDescent="0.25">
      <c r="A79" s="36" t="s">
        <v>225</v>
      </c>
      <c r="B79" s="5" t="s">
        <v>219</v>
      </c>
      <c r="C79" s="3">
        <v>3</v>
      </c>
      <c r="D79" s="3">
        <v>0</v>
      </c>
      <c r="E79" s="2">
        <f t="shared" ref="E79" si="14">C79+(D79/2)</f>
        <v>3</v>
      </c>
      <c r="F79" s="3">
        <v>5</v>
      </c>
      <c r="G79" s="16"/>
      <c r="H79" s="5" t="s">
        <v>110</v>
      </c>
      <c r="I79" s="5" t="s">
        <v>78</v>
      </c>
      <c r="J79" s="2">
        <v>3</v>
      </c>
      <c r="K79" s="2">
        <v>0</v>
      </c>
      <c r="L79" s="2">
        <f t="shared" ref="L79:L84" si="15">J79+(K79/2)</f>
        <v>3</v>
      </c>
      <c r="M79" s="2">
        <v>5</v>
      </c>
    </row>
    <row r="80" spans="1:16" ht="13.15" customHeight="1" x14ac:dyDescent="0.25">
      <c r="A80" s="36" t="s">
        <v>109</v>
      </c>
      <c r="B80" s="5" t="s">
        <v>212</v>
      </c>
      <c r="C80" s="3">
        <v>3</v>
      </c>
      <c r="D80" s="3">
        <v>0</v>
      </c>
      <c r="E80" s="2">
        <f t="shared" ref="E80:E84" si="16">C80+(D80/2)</f>
        <v>3</v>
      </c>
      <c r="F80" s="3">
        <v>5</v>
      </c>
      <c r="G80" s="37"/>
      <c r="H80" s="5" t="s">
        <v>112</v>
      </c>
      <c r="I80" s="46" t="s">
        <v>79</v>
      </c>
      <c r="J80" s="3">
        <v>3</v>
      </c>
      <c r="K80" s="2">
        <v>0</v>
      </c>
      <c r="L80" s="2">
        <f t="shared" si="15"/>
        <v>3</v>
      </c>
      <c r="M80" s="2">
        <v>5</v>
      </c>
      <c r="O80" s="53"/>
      <c r="P80" s="53"/>
    </row>
    <row r="81" spans="1:16" ht="13.15" customHeight="1" x14ac:dyDescent="0.25">
      <c r="A81" s="36" t="s">
        <v>111</v>
      </c>
      <c r="B81" s="16" t="s">
        <v>72</v>
      </c>
      <c r="C81" s="2">
        <v>3</v>
      </c>
      <c r="D81" s="3">
        <v>0</v>
      </c>
      <c r="E81" s="2">
        <f t="shared" si="16"/>
        <v>3</v>
      </c>
      <c r="F81" s="3">
        <v>5</v>
      </c>
      <c r="G81" s="37"/>
      <c r="H81" s="5" t="s">
        <v>114</v>
      </c>
      <c r="I81" s="4" t="s">
        <v>130</v>
      </c>
      <c r="J81" s="3">
        <v>3</v>
      </c>
      <c r="K81" s="2">
        <v>0</v>
      </c>
      <c r="L81" s="2">
        <f t="shared" si="15"/>
        <v>3</v>
      </c>
      <c r="M81" s="2">
        <v>5</v>
      </c>
    </row>
    <row r="82" spans="1:16" s="53" customFormat="1" ht="13.15" customHeight="1" x14ac:dyDescent="0.25">
      <c r="A82" s="36" t="s">
        <v>113</v>
      </c>
      <c r="B82" s="16" t="s">
        <v>73</v>
      </c>
      <c r="C82" s="2">
        <v>3</v>
      </c>
      <c r="D82" s="3">
        <v>0</v>
      </c>
      <c r="E82" s="2">
        <f t="shared" si="16"/>
        <v>3</v>
      </c>
      <c r="F82" s="3">
        <v>5</v>
      </c>
      <c r="G82" s="37"/>
      <c r="H82" s="5" t="s">
        <v>116</v>
      </c>
      <c r="I82" s="37" t="s">
        <v>80</v>
      </c>
      <c r="J82" s="3">
        <v>3</v>
      </c>
      <c r="K82" s="2">
        <v>0</v>
      </c>
      <c r="L82" s="2">
        <f t="shared" si="15"/>
        <v>3</v>
      </c>
      <c r="M82" s="2">
        <v>5</v>
      </c>
      <c r="O82" s="19"/>
      <c r="P82" s="19"/>
    </row>
    <row r="83" spans="1:16" ht="13.15" customHeight="1" x14ac:dyDescent="0.25">
      <c r="A83" s="36" t="s">
        <v>115</v>
      </c>
      <c r="B83" s="24" t="s">
        <v>74</v>
      </c>
      <c r="C83" s="3">
        <v>3</v>
      </c>
      <c r="D83" s="3">
        <v>0</v>
      </c>
      <c r="E83" s="2">
        <f t="shared" si="16"/>
        <v>3</v>
      </c>
      <c r="F83" s="3">
        <v>5</v>
      </c>
      <c r="G83" s="37"/>
      <c r="H83" s="5" t="s">
        <v>118</v>
      </c>
      <c r="I83" s="4" t="s">
        <v>143</v>
      </c>
      <c r="J83" s="3">
        <v>3</v>
      </c>
      <c r="K83" s="3">
        <v>0</v>
      </c>
      <c r="L83" s="2">
        <f>J83+(K83/2)</f>
        <v>3</v>
      </c>
      <c r="M83" s="3">
        <v>5</v>
      </c>
    </row>
    <row r="84" spans="1:16" ht="13.15" customHeight="1" x14ac:dyDescent="0.25">
      <c r="A84" s="36" t="s">
        <v>117</v>
      </c>
      <c r="B84" s="5" t="s">
        <v>75</v>
      </c>
      <c r="C84" s="3">
        <v>3</v>
      </c>
      <c r="D84" s="3">
        <v>0</v>
      </c>
      <c r="E84" s="2">
        <f t="shared" si="16"/>
        <v>3</v>
      </c>
      <c r="F84" s="3">
        <v>5</v>
      </c>
      <c r="G84" s="37"/>
      <c r="H84" s="5" t="s">
        <v>120</v>
      </c>
      <c r="I84" s="5" t="s">
        <v>131</v>
      </c>
      <c r="J84" s="2">
        <v>3</v>
      </c>
      <c r="K84" s="2">
        <v>0</v>
      </c>
      <c r="L84" s="2">
        <f t="shared" si="15"/>
        <v>3</v>
      </c>
      <c r="M84" s="2">
        <v>5</v>
      </c>
    </row>
    <row r="85" spans="1:16" ht="13.15" customHeight="1" x14ac:dyDescent="0.25">
      <c r="A85" s="36" t="s">
        <v>119</v>
      </c>
      <c r="B85" s="53" t="s">
        <v>76</v>
      </c>
      <c r="C85" s="2">
        <v>3</v>
      </c>
      <c r="D85" s="2">
        <v>0</v>
      </c>
      <c r="E85" s="2">
        <f>C85+(D85/2)</f>
        <v>3</v>
      </c>
      <c r="F85" s="2">
        <v>5</v>
      </c>
      <c r="G85" s="37"/>
      <c r="H85" s="5" t="s">
        <v>122</v>
      </c>
      <c r="I85" s="4" t="s">
        <v>81</v>
      </c>
      <c r="J85" s="3">
        <v>3</v>
      </c>
      <c r="K85" s="2">
        <v>0</v>
      </c>
      <c r="L85" s="2">
        <f>J85+(K85/2)</f>
        <v>3</v>
      </c>
      <c r="M85" s="2">
        <v>5</v>
      </c>
      <c r="O85" s="53"/>
      <c r="P85" s="53"/>
    </row>
    <row r="86" spans="1:16" ht="13.15" customHeight="1" x14ac:dyDescent="0.25">
      <c r="A86" s="36" t="s">
        <v>121</v>
      </c>
      <c r="B86" s="4" t="s">
        <v>133</v>
      </c>
      <c r="C86" s="3">
        <v>3</v>
      </c>
      <c r="D86" s="3">
        <v>0</v>
      </c>
      <c r="E86" s="2">
        <f t="shared" ref="E86:E87" si="17">C86+(D86/2)</f>
        <v>3</v>
      </c>
      <c r="F86" s="3">
        <v>5</v>
      </c>
      <c r="G86" s="37"/>
      <c r="H86" s="5" t="s">
        <v>124</v>
      </c>
      <c r="I86" s="12" t="s">
        <v>132</v>
      </c>
      <c r="J86" s="3">
        <v>3</v>
      </c>
      <c r="K86" s="2">
        <v>0</v>
      </c>
      <c r="L86" s="2">
        <f>J86+(K86/2)</f>
        <v>3</v>
      </c>
      <c r="M86" s="2">
        <v>5</v>
      </c>
    </row>
    <row r="87" spans="1:16" s="53" customFormat="1" ht="13.15" customHeight="1" x14ac:dyDescent="0.25">
      <c r="A87" s="36" t="s">
        <v>123</v>
      </c>
      <c r="B87" s="53" t="s">
        <v>77</v>
      </c>
      <c r="C87" s="2">
        <v>3</v>
      </c>
      <c r="D87" s="3">
        <v>0</v>
      </c>
      <c r="E87" s="2">
        <f t="shared" si="17"/>
        <v>3</v>
      </c>
      <c r="F87" s="3">
        <v>5</v>
      </c>
      <c r="G87" s="16"/>
      <c r="H87" s="5" t="s">
        <v>125</v>
      </c>
      <c r="I87" s="12" t="s">
        <v>82</v>
      </c>
      <c r="J87" s="3">
        <v>3</v>
      </c>
      <c r="K87" s="2">
        <v>0</v>
      </c>
      <c r="L87" s="2">
        <f>J87+(K87/2)</f>
        <v>3</v>
      </c>
      <c r="M87" s="2">
        <v>5</v>
      </c>
      <c r="O87" s="19"/>
      <c r="P87" s="19"/>
    </row>
    <row r="88" spans="1:16" ht="13.15" customHeight="1" thickBot="1" x14ac:dyDescent="0.3">
      <c r="A88" s="36"/>
      <c r="B88" s="4"/>
      <c r="C88" s="3"/>
      <c r="D88" s="3"/>
      <c r="E88" s="2"/>
      <c r="F88" s="3"/>
      <c r="G88" s="16"/>
      <c r="H88" s="5"/>
      <c r="I88" s="4"/>
      <c r="J88" s="3"/>
      <c r="K88" s="2"/>
      <c r="L88" s="2"/>
      <c r="M88" s="2"/>
    </row>
    <row r="89" spans="1:16" ht="13.15" customHeight="1" thickTop="1" x14ac:dyDescent="0.25">
      <c r="A89" s="90" t="s">
        <v>8</v>
      </c>
      <c r="B89" s="90"/>
      <c r="C89" s="90"/>
      <c r="D89" s="90"/>
      <c r="E89" s="90"/>
      <c r="F89" s="90"/>
      <c r="G89" s="54"/>
      <c r="H89" s="41"/>
      <c r="I89" s="41" t="s">
        <v>84</v>
      </c>
      <c r="J89" s="88">
        <f>SUM(L73,E73,L44,E44,L31,E31,L19,E19)</f>
        <v>145</v>
      </c>
      <c r="K89" s="88"/>
      <c r="L89" s="52"/>
      <c r="M89" s="41"/>
    </row>
    <row r="90" spans="1:16" ht="13.15" customHeight="1" x14ac:dyDescent="0.25">
      <c r="A90" s="42" t="s">
        <v>8</v>
      </c>
      <c r="B90" s="42"/>
      <c r="C90" s="21"/>
      <c r="D90" s="21"/>
      <c r="E90" s="11"/>
      <c r="F90" s="21"/>
      <c r="G90" s="10"/>
      <c r="H90" s="42"/>
      <c r="I90" s="42" t="s">
        <v>85</v>
      </c>
      <c r="J90" s="89">
        <v>240</v>
      </c>
      <c r="K90" s="89"/>
      <c r="L90" s="49"/>
      <c r="M90" s="42"/>
    </row>
    <row r="91" spans="1:16" s="53" customFormat="1" ht="13.15" customHeight="1" x14ac:dyDescent="0.25">
      <c r="A91" s="21" t="s">
        <v>220</v>
      </c>
      <c r="B91" s="42"/>
      <c r="C91" s="21"/>
      <c r="D91" s="21"/>
      <c r="E91" s="11"/>
      <c r="F91" s="21"/>
      <c r="G91" s="10"/>
      <c r="H91" s="42"/>
      <c r="L91" s="49"/>
      <c r="M91" s="42"/>
    </row>
    <row r="92" spans="1:16" s="53" customFormat="1" ht="13.15" customHeight="1" x14ac:dyDescent="0.25">
      <c r="A92" s="21" t="s">
        <v>221</v>
      </c>
      <c r="B92" s="42"/>
      <c r="C92" s="21"/>
      <c r="D92" s="21"/>
      <c r="E92" s="11"/>
      <c r="F92" s="21"/>
      <c r="G92" s="10"/>
      <c r="H92" s="42"/>
      <c r="L92" s="49"/>
      <c r="M92" s="42"/>
    </row>
    <row r="93" spans="1:16" s="53" customFormat="1" ht="13.15" customHeight="1" x14ac:dyDescent="0.25">
      <c r="A93" s="21" t="s">
        <v>222</v>
      </c>
      <c r="B93" s="42"/>
      <c r="C93" s="21"/>
      <c r="D93" s="21"/>
      <c r="E93" s="11"/>
      <c r="F93" s="21"/>
      <c r="G93" s="10"/>
      <c r="H93" s="42"/>
      <c r="L93" s="49"/>
      <c r="M93" s="42"/>
    </row>
    <row r="94" spans="1:16" s="53" customFormat="1" ht="13.15" customHeight="1" x14ac:dyDescent="0.25">
      <c r="A94" s="21" t="s">
        <v>223</v>
      </c>
      <c r="B94" s="42"/>
      <c r="C94" s="21"/>
      <c r="D94" s="21"/>
      <c r="E94" s="11"/>
      <c r="F94" s="21"/>
      <c r="G94" s="10"/>
      <c r="H94" s="42"/>
      <c r="L94" s="49"/>
      <c r="M94" s="42"/>
    </row>
    <row r="95" spans="1:16" s="53" customFormat="1" ht="13.15" customHeight="1" x14ac:dyDescent="0.25">
      <c r="A95" s="21" t="s">
        <v>224</v>
      </c>
      <c r="B95" s="42"/>
      <c r="C95" s="21"/>
      <c r="D95" s="21"/>
      <c r="E95" s="11"/>
      <c r="F95" s="21"/>
      <c r="G95" s="10"/>
      <c r="H95" s="42"/>
      <c r="L95" s="49"/>
      <c r="M95" s="42"/>
    </row>
    <row r="96" spans="1:16" s="53" customFormat="1" ht="13.15" customHeight="1" x14ac:dyDescent="0.25">
      <c r="A96" s="10" t="s">
        <v>169</v>
      </c>
      <c r="C96" s="10"/>
      <c r="D96" s="10"/>
      <c r="E96" s="10"/>
      <c r="F96" s="10"/>
      <c r="G96" s="10"/>
    </row>
    <row r="97" spans="1:27" s="53" customFormat="1" ht="13.15" customHeight="1" x14ac:dyDescent="0.25"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s="53" customFormat="1" ht="13.15" customHeight="1" x14ac:dyDescent="0.25">
      <c r="A98" s="91" t="s">
        <v>170</v>
      </c>
      <c r="B98" s="92"/>
      <c r="C98" s="92"/>
      <c r="D98" s="92"/>
      <c r="E98" s="92"/>
      <c r="F98" s="92"/>
      <c r="G98" s="92"/>
      <c r="H98" s="92"/>
      <c r="I98" s="92"/>
      <c r="J98" s="92"/>
      <c r="K98" s="93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</row>
    <row r="99" spans="1:27" ht="13.15" customHeight="1" x14ac:dyDescent="0.25">
      <c r="A99" s="59">
        <v>1</v>
      </c>
      <c r="B99" s="97" t="s">
        <v>171</v>
      </c>
      <c r="C99" s="97"/>
      <c r="D99" s="97"/>
      <c r="E99" s="60">
        <f>SUM(L73,E73,L44,E44,L31,E31,L19,E19)</f>
        <v>145</v>
      </c>
      <c r="F99" s="61"/>
      <c r="G99" s="59">
        <v>8</v>
      </c>
      <c r="H99" s="98" t="s">
        <v>172</v>
      </c>
      <c r="I99" s="99"/>
      <c r="J99" s="100">
        <f>E99/128</f>
        <v>1.1328125</v>
      </c>
      <c r="K99" s="100"/>
    </row>
    <row r="100" spans="1:27" ht="13.15" customHeight="1" x14ac:dyDescent="0.25">
      <c r="A100" s="62">
        <v>2</v>
      </c>
      <c r="B100" s="81" t="s">
        <v>173</v>
      </c>
      <c r="C100" s="81"/>
      <c r="D100" s="81"/>
      <c r="E100" s="63">
        <v>240</v>
      </c>
      <c r="F100" s="61"/>
      <c r="G100" s="62">
        <v>9</v>
      </c>
      <c r="H100" s="98" t="s">
        <v>174</v>
      </c>
      <c r="I100" s="99"/>
      <c r="J100" s="84">
        <f>E100/E99</f>
        <v>1.6551724137931034</v>
      </c>
      <c r="K100" s="84"/>
    </row>
    <row r="101" spans="1:27" ht="13.15" customHeight="1" x14ac:dyDescent="0.25">
      <c r="A101" s="62">
        <v>3</v>
      </c>
      <c r="B101" s="81" t="s">
        <v>175</v>
      </c>
      <c r="C101" s="81"/>
      <c r="D101" s="81"/>
      <c r="E101" s="63">
        <f>SUM(E42,E43,L42,L43,E69,E70,E71,L68,L69,L70,L71,E68,E41,L41)</f>
        <v>40</v>
      </c>
      <c r="F101" s="61"/>
      <c r="G101" s="62">
        <v>10</v>
      </c>
      <c r="H101" s="98" t="s">
        <v>176</v>
      </c>
      <c r="I101" s="99"/>
      <c r="J101" s="84">
        <f>E101/E99</f>
        <v>0.27586206896551724</v>
      </c>
      <c r="K101" s="84"/>
    </row>
    <row r="102" spans="1:27" ht="13.15" customHeight="1" x14ac:dyDescent="0.25">
      <c r="A102" s="62">
        <v>4</v>
      </c>
      <c r="B102" s="98" t="s">
        <v>177</v>
      </c>
      <c r="C102" s="101"/>
      <c r="D102" s="99"/>
      <c r="E102" s="63">
        <f>SUM(C19,J19,C31,J31,C44,J44,C74,J73)</f>
        <v>130</v>
      </c>
      <c r="F102" s="61"/>
      <c r="G102" s="62">
        <v>11</v>
      </c>
      <c r="H102" s="98" t="s">
        <v>178</v>
      </c>
      <c r="I102" s="99"/>
      <c r="J102" s="84">
        <f>E102/(E102+E103)</f>
        <v>0.7103825136612022</v>
      </c>
      <c r="K102" s="84"/>
    </row>
    <row r="103" spans="1:27" ht="13.15" customHeight="1" x14ac:dyDescent="0.25">
      <c r="A103" s="62">
        <v>5</v>
      </c>
      <c r="B103" s="81" t="s">
        <v>179</v>
      </c>
      <c r="C103" s="81"/>
      <c r="D103" s="81"/>
      <c r="E103" s="63">
        <f>SUM(D19,K19,D31,K31,D44,K44,K44,D73,K74)</f>
        <v>53</v>
      </c>
      <c r="F103" s="61"/>
      <c r="G103" s="62">
        <v>12</v>
      </c>
      <c r="H103" s="82" t="s">
        <v>180</v>
      </c>
      <c r="I103" s="83"/>
      <c r="J103" s="84">
        <f>E103/(E103+E102)</f>
        <v>0.2896174863387978</v>
      </c>
      <c r="K103" s="84"/>
    </row>
    <row r="104" spans="1:27" ht="13.15" customHeight="1" x14ac:dyDescent="0.25">
      <c r="A104" s="62">
        <v>6</v>
      </c>
      <c r="B104" s="81" t="s">
        <v>181</v>
      </c>
      <c r="C104" s="81"/>
      <c r="D104" s="81"/>
      <c r="E104" s="63">
        <f>SUM(E16,E17,L16,L17,E27,E24,E28,L24,L28,L29,E39,E41,E42,L38,L42,E64,L63,L41)</f>
        <v>44</v>
      </c>
      <c r="F104" s="61"/>
      <c r="G104" s="62">
        <v>13</v>
      </c>
      <c r="H104" s="82" t="s">
        <v>182</v>
      </c>
      <c r="I104" s="83"/>
      <c r="J104" s="84">
        <f>E104/E99</f>
        <v>0.30344827586206896</v>
      </c>
      <c r="K104" s="84"/>
    </row>
    <row r="105" spans="1:27" ht="13.15" customHeight="1" x14ac:dyDescent="0.25">
      <c r="A105" s="62">
        <v>7</v>
      </c>
      <c r="B105" s="81" t="s">
        <v>183</v>
      </c>
      <c r="C105" s="81"/>
      <c r="D105" s="81"/>
      <c r="E105" s="63">
        <f>SUM(F42,F43,M42,M43,F69,F70,F71,M68,M70,M69,M71,F68,M41,F41)</f>
        <v>60</v>
      </c>
      <c r="F105" s="64"/>
      <c r="G105" s="62">
        <v>14</v>
      </c>
      <c r="H105" s="82" t="s">
        <v>184</v>
      </c>
      <c r="I105" s="83"/>
      <c r="J105" s="84">
        <f>E105/E100</f>
        <v>0.25</v>
      </c>
      <c r="K105" s="84"/>
    </row>
    <row r="108" spans="1:27" ht="13.15" customHeight="1" x14ac:dyDescent="0.25">
      <c r="A108" s="19" t="s">
        <v>228</v>
      </c>
    </row>
    <row r="109" spans="1:27" ht="13.15" customHeight="1" x14ac:dyDescent="0.25">
      <c r="A109" s="19" t="s">
        <v>227</v>
      </c>
    </row>
  </sheetData>
  <mergeCells count="51">
    <mergeCell ref="A2:M2"/>
    <mergeCell ref="A46:F46"/>
    <mergeCell ref="H46:M46"/>
    <mergeCell ref="A3:M3"/>
    <mergeCell ref="A9:M9"/>
    <mergeCell ref="A10:F10"/>
    <mergeCell ref="H10:M10"/>
    <mergeCell ref="A5:M5"/>
    <mergeCell ref="B105:D105"/>
    <mergeCell ref="H105:I105"/>
    <mergeCell ref="J105:K105"/>
    <mergeCell ref="A1:M1"/>
    <mergeCell ref="A76:F76"/>
    <mergeCell ref="H76:M76"/>
    <mergeCell ref="A61:F61"/>
    <mergeCell ref="H61:M61"/>
    <mergeCell ref="A32:M32"/>
    <mergeCell ref="A33:M33"/>
    <mergeCell ref="A34:F34"/>
    <mergeCell ref="H34:M34"/>
    <mergeCell ref="A21:M21"/>
    <mergeCell ref="A22:F22"/>
    <mergeCell ref="H22:M22"/>
    <mergeCell ref="A20:M20"/>
    <mergeCell ref="B104:D104"/>
    <mergeCell ref="H104:I104"/>
    <mergeCell ref="J104:K104"/>
    <mergeCell ref="B99:D99"/>
    <mergeCell ref="H99:I99"/>
    <mergeCell ref="J99:K99"/>
    <mergeCell ref="B100:D100"/>
    <mergeCell ref="H100:I100"/>
    <mergeCell ref="J100:K100"/>
    <mergeCell ref="B101:D101"/>
    <mergeCell ref="H101:I101"/>
    <mergeCell ref="J101:K101"/>
    <mergeCell ref="B102:D102"/>
    <mergeCell ref="H102:I102"/>
    <mergeCell ref="J102:K102"/>
    <mergeCell ref="P11:P12"/>
    <mergeCell ref="O11:O12"/>
    <mergeCell ref="B103:D103"/>
    <mergeCell ref="H103:I103"/>
    <mergeCell ref="J103:K103"/>
    <mergeCell ref="A53:F53"/>
    <mergeCell ref="H53:M53"/>
    <mergeCell ref="J89:K89"/>
    <mergeCell ref="J90:K90"/>
    <mergeCell ref="A89:F89"/>
    <mergeCell ref="A98:K98"/>
    <mergeCell ref="A60:M60"/>
  </mergeCells>
  <conditionalFormatting sqref="J102">
    <cfRule type="cellIs" dxfId="0" priority="1" operator="lessThan">
      <formula>0.3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%100</vt:lpstr>
      <vt:lpstr>'%100'!Yazdırma_Alanı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Developer</dc:creator>
  <cp:lastModifiedBy>uni</cp:lastModifiedBy>
  <cp:lastPrinted>2016-06-09T16:19:48Z</cp:lastPrinted>
  <dcterms:created xsi:type="dcterms:W3CDTF">2012-04-27T07:30:07Z</dcterms:created>
  <dcterms:modified xsi:type="dcterms:W3CDTF">2020-12-21T12:42:47Z</dcterms:modified>
</cp:coreProperties>
</file>